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Dale\Downloads\"/>
    </mc:Choice>
  </mc:AlternateContent>
  <xr:revisionPtr revIDLastSave="0" documentId="13_ncr:1_{8C440345-229E-4DF0-8DBD-3236C05B79A0}" xr6:coauthVersionLast="47" xr6:coauthVersionMax="47" xr10:uidLastSave="{00000000-0000-0000-0000-000000000000}"/>
  <workbookProtection workbookPassword="C4DA" lockStructure="1"/>
  <bookViews>
    <workbookView xWindow="-120" yWindow="-120" windowWidth="24240" windowHeight="13740" tabRatio="605" activeTab="18" xr2:uid="{00000000-000D-0000-FFFF-FFFF00000000}"/>
  </bookViews>
  <sheets>
    <sheet name="A" sheetId="2" r:id="rId1"/>
    <sheet name="C" sheetId="5" r:id="rId2"/>
    <sheet name="D" sheetId="6" r:id="rId3"/>
    <sheet name="E" sheetId="7" r:id="rId4"/>
    <sheet name="F" sheetId="8" r:id="rId5"/>
    <sheet name="G" sheetId="9" r:id="rId6"/>
    <sheet name="H" sheetId="10" r:id="rId7"/>
    <sheet name="I" sheetId="11" r:id="rId8"/>
    <sheet name="K" sheetId="12" r:id="rId9"/>
    <sheet name="L" sheetId="13" r:id="rId10"/>
    <sheet name="M" sheetId="14" r:id="rId11"/>
    <sheet name="N" sheetId="15" r:id="rId12"/>
    <sheet name="O" sheetId="16" r:id="rId13"/>
    <sheet name="P" sheetId="17" r:id="rId14"/>
    <sheet name="S" sheetId="18" r:id="rId15"/>
    <sheet name="T" sheetId="19" r:id="rId16"/>
    <sheet name="V" sheetId="20" r:id="rId17"/>
    <sheet name="W" sheetId="21" r:id="rId18"/>
    <sheet name="Standings" sheetId="4" r:id="rId19"/>
    <sheet name="variables" sheetId="3" r:id="rId20"/>
    <sheet name="Totals" sheetId="22" r:id="rId21"/>
  </sheets>
  <definedNames>
    <definedName name="_xlnm.Print_Area" localSheetId="18">Standings!$A$1:$L$67</definedName>
    <definedName name="_xlnm.Print_Titles" localSheetId="13">P!$2:$2</definedName>
    <definedName name="_xlnm.Print_Titles" localSheetId="20">Totals!$1:$1</definedName>
  </definedNames>
  <calcPr calcId="181029"/>
  <customWorkbookViews>
    <customWorkbookView name="Jesse E Kitson - Personal View" guid="{F02C43EC-1E1F-4F91-8C6E-ACE46B5D7137}" mergeInterval="0" personalView="1" maximized="1" windowWidth="1596" windowHeight="653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60" i="15" l="1"/>
  <c r="BN28" i="14"/>
  <c r="BI28" i="14"/>
  <c r="BD28" i="14"/>
  <c r="AY28" i="14"/>
  <c r="AT28" i="14"/>
  <c r="AO28" i="14"/>
  <c r="AJ28" i="14"/>
  <c r="P11" i="20"/>
  <c r="U11" i="20" s="1"/>
  <c r="Z11" i="20" s="1"/>
  <c r="AE11" i="20" s="1"/>
  <c r="AJ11" i="20" s="1"/>
  <c r="AO11" i="20" s="1"/>
  <c r="AT11" i="20" s="1"/>
  <c r="AY11" i="20" s="1"/>
  <c r="BD11" i="20" s="1"/>
  <c r="BI11" i="20" s="1"/>
  <c r="BN11" i="20" s="1"/>
  <c r="BS11" i="20" s="1"/>
  <c r="G11" i="20" s="1"/>
  <c r="I11" i="20"/>
  <c r="P28" i="14"/>
  <c r="U28" i="14"/>
  <c r="Z28" i="14"/>
  <c r="AE28" i="14"/>
  <c r="I28" i="14"/>
  <c r="AJ60" i="15"/>
  <c r="AO60" i="15" s="1"/>
  <c r="AT60" i="15" s="1"/>
  <c r="AY60" i="15" s="1"/>
  <c r="BD60" i="15" s="1"/>
  <c r="BI60" i="15" s="1"/>
  <c r="BN60" i="15" s="1"/>
  <c r="BS60" i="15" s="1"/>
  <c r="G60" i="15" s="1"/>
  <c r="AE60" i="15"/>
  <c r="Z60" i="15"/>
  <c r="P63" i="15"/>
  <c r="U63" i="15" s="1"/>
  <c r="Z63" i="15" s="1"/>
  <c r="AE63" i="15" s="1"/>
  <c r="AJ63" i="15" s="1"/>
  <c r="AO63" i="15" s="1"/>
  <c r="AT63" i="15" s="1"/>
  <c r="AY63" i="15" s="1"/>
  <c r="BD63" i="15" s="1"/>
  <c r="BI63" i="15" s="1"/>
  <c r="BN63" i="15" s="1"/>
  <c r="BS63" i="15" s="1"/>
  <c r="G63" i="15" s="1"/>
  <c r="I59" i="15"/>
  <c r="P59" i="15"/>
  <c r="U59" i="15" s="1"/>
  <c r="Z59" i="15" s="1"/>
  <c r="AE59" i="15" s="1"/>
  <c r="AJ59" i="15" s="1"/>
  <c r="AO59" i="15" s="1"/>
  <c r="AT59" i="15" s="1"/>
  <c r="AY59" i="15" s="1"/>
  <c r="BD59" i="15" s="1"/>
  <c r="BI59" i="15" s="1"/>
  <c r="BN59" i="15" s="1"/>
  <c r="BS59" i="15" s="1"/>
  <c r="G59" i="15" s="1"/>
  <c r="Z19" i="17" l="1"/>
  <c r="U19" i="17"/>
  <c r="P19" i="17"/>
  <c r="F4" i="9" l="1"/>
  <c r="P8" i="9" l="1"/>
  <c r="F12" i="9"/>
  <c r="G21" i="21" l="1"/>
  <c r="G23" i="21"/>
  <c r="G26" i="21"/>
  <c r="G28" i="21"/>
  <c r="G20" i="21"/>
  <c r="G5" i="21"/>
  <c r="G14" i="19"/>
  <c r="G22" i="19"/>
  <c r="G12" i="19"/>
  <c r="G15" i="18"/>
  <c r="G16" i="18"/>
  <c r="G14" i="18"/>
  <c r="G5" i="17"/>
  <c r="G9" i="17"/>
  <c r="G10" i="17"/>
  <c r="G12" i="17"/>
  <c r="G21" i="17"/>
  <c r="G22" i="17"/>
  <c r="G25" i="17"/>
  <c r="G28" i="17"/>
  <c r="G33" i="16"/>
  <c r="G34" i="16"/>
  <c r="G35" i="16"/>
  <c r="G37" i="16"/>
  <c r="G38" i="16"/>
  <c r="G32" i="16"/>
  <c r="G6" i="16"/>
  <c r="G9" i="16"/>
  <c r="G15" i="16"/>
  <c r="G17" i="16"/>
  <c r="G4" i="16"/>
  <c r="I67" i="15"/>
  <c r="E69" i="15"/>
  <c r="G60" i="14"/>
  <c r="G61" i="14"/>
  <c r="G69" i="14"/>
  <c r="G71" i="14"/>
  <c r="G75" i="14"/>
  <c r="E77" i="14"/>
  <c r="I75" i="14"/>
  <c r="P75" i="14"/>
  <c r="U75" i="14" s="1"/>
  <c r="G38" i="14"/>
  <c r="G40" i="14"/>
  <c r="G45" i="14"/>
  <c r="G26" i="14"/>
  <c r="G27" i="14"/>
  <c r="G30" i="14"/>
  <c r="G32" i="14"/>
  <c r="G7" i="14"/>
  <c r="G11" i="14"/>
  <c r="G4" i="14"/>
  <c r="G13" i="12"/>
  <c r="G16" i="12"/>
  <c r="G5" i="12"/>
  <c r="G6" i="12"/>
  <c r="G7" i="12"/>
  <c r="G5" i="11"/>
  <c r="G8" i="11"/>
  <c r="G9" i="11"/>
  <c r="G4" i="11"/>
  <c r="G20" i="11"/>
  <c r="G6" i="8"/>
  <c r="G8" i="8"/>
  <c r="G14" i="8"/>
  <c r="G17" i="8"/>
  <c r="G5" i="6"/>
  <c r="G6" i="6"/>
  <c r="G4" i="6"/>
  <c r="P20" i="5"/>
  <c r="U20" i="5" s="1"/>
  <c r="Z20" i="5" s="1"/>
  <c r="AE20" i="5" s="1"/>
  <c r="AJ20" i="5" s="1"/>
  <c r="AO20" i="5" s="1"/>
  <c r="AT20" i="5" s="1"/>
  <c r="AY20" i="5" s="1"/>
  <c r="BD20" i="5" s="1"/>
  <c r="BI20" i="5" s="1"/>
  <c r="BN20" i="5" s="1"/>
  <c r="BS20" i="5" s="1"/>
  <c r="G20" i="5" s="1"/>
  <c r="G21" i="5"/>
  <c r="G22" i="5"/>
  <c r="G12" i="5"/>
  <c r="G22" i="2" l="1"/>
  <c r="G25" i="2"/>
  <c r="G32" i="2"/>
  <c r="G33" i="2"/>
  <c r="G34" i="2"/>
  <c r="G30" i="2"/>
  <c r="F77" i="14" l="1"/>
  <c r="F12" i="21"/>
  <c r="F32" i="21"/>
  <c r="F14" i="20"/>
  <c r="F24" i="19"/>
  <c r="F9" i="19"/>
  <c r="F18" i="18"/>
  <c r="F11" i="18"/>
  <c r="F32" i="17"/>
  <c r="F14" i="17"/>
  <c r="F19" i="16"/>
  <c r="F29" i="16"/>
  <c r="F43" i="16"/>
  <c r="F79" i="15"/>
  <c r="F69" i="15"/>
  <c r="F52" i="15"/>
  <c r="F40" i="15"/>
  <c r="F31" i="15"/>
  <c r="F8" i="15"/>
  <c r="F13" i="14"/>
  <c r="F34" i="14"/>
  <c r="F53" i="14"/>
  <c r="F63" i="14"/>
  <c r="F8" i="13"/>
  <c r="F18" i="12"/>
  <c r="F9" i="12"/>
  <c r="F22" i="11"/>
  <c r="F11" i="11"/>
  <c r="F24" i="8"/>
  <c r="F8" i="6"/>
  <c r="F24" i="5"/>
  <c r="F15" i="5"/>
  <c r="F36" i="2"/>
  <c r="F27" i="2"/>
  <c r="P56" i="14"/>
  <c r="U56" i="14" s="1"/>
  <c r="BO76" i="14"/>
  <c r="BR76" i="14"/>
  <c r="BQ76" i="14"/>
  <c r="BP76" i="14"/>
  <c r="BS28" i="14"/>
  <c r="G28" i="14" s="1"/>
  <c r="BO22" i="15" l="1"/>
  <c r="BJ22" i="15"/>
  <c r="BE22" i="15"/>
  <c r="AZ22" i="15"/>
  <c r="AU22" i="15"/>
  <c r="AP22" i="15"/>
  <c r="AK22" i="15"/>
  <c r="AF22" i="15"/>
  <c r="AA22" i="15"/>
  <c r="V22" i="15"/>
  <c r="Q22" i="15"/>
  <c r="AP18" i="15"/>
  <c r="AK18" i="15"/>
  <c r="AF18" i="15"/>
  <c r="AA18" i="15"/>
  <c r="V18" i="15"/>
  <c r="Q18" i="15"/>
  <c r="O22" i="15"/>
  <c r="T22" i="15" s="1"/>
  <c r="Y22" i="15" s="1"/>
  <c r="AD22" i="15" s="1"/>
  <c r="AI22" i="15" s="1"/>
  <c r="AN22" i="15" s="1"/>
  <c r="AS22" i="15" s="1"/>
  <c r="AX22" i="15" s="1"/>
  <c r="BC22" i="15" s="1"/>
  <c r="BH22" i="15" s="1"/>
  <c r="BM22" i="15" s="1"/>
  <c r="BR22" i="15" s="1"/>
  <c r="N22" i="15"/>
  <c r="S22" i="15" s="1"/>
  <c r="X22" i="15" s="1"/>
  <c r="AC22" i="15" s="1"/>
  <c r="AH22" i="15" s="1"/>
  <c r="AM22" i="15" s="1"/>
  <c r="AR22" i="15" s="1"/>
  <c r="AW22" i="15" s="1"/>
  <c r="BB22" i="15" s="1"/>
  <c r="BG22" i="15" s="1"/>
  <c r="BL22" i="15" s="1"/>
  <c r="BQ22" i="15" s="1"/>
  <c r="M22" i="15"/>
  <c r="R22" i="15" s="1"/>
  <c r="W22" i="15" s="1"/>
  <c r="AB22" i="15" s="1"/>
  <c r="AG22" i="15" s="1"/>
  <c r="AL22" i="15" s="1"/>
  <c r="AQ22" i="15" s="1"/>
  <c r="AV22" i="15" s="1"/>
  <c r="BA22" i="15" s="1"/>
  <c r="BF22" i="15" s="1"/>
  <c r="BK22" i="15" s="1"/>
  <c r="BP22" i="15" s="1"/>
  <c r="B57" i="22"/>
  <c r="B56" i="22"/>
  <c r="I17" i="19"/>
  <c r="P17" i="19"/>
  <c r="U17" i="19" s="1"/>
  <c r="Z17" i="19" s="1"/>
  <c r="AE17" i="19" s="1"/>
  <c r="AJ17" i="19" s="1"/>
  <c r="AO17" i="19" s="1"/>
  <c r="AT17" i="19" s="1"/>
  <c r="AY17" i="19" s="1"/>
  <c r="BD17" i="19" s="1"/>
  <c r="BI17" i="19" s="1"/>
  <c r="BN17" i="19" s="1"/>
  <c r="BS17" i="19" s="1"/>
  <c r="G17" i="19" s="1"/>
  <c r="J50" i="4" l="1"/>
  <c r="BR5" i="9"/>
  <c r="BQ5" i="9"/>
  <c r="BP5" i="9"/>
  <c r="BO5" i="9"/>
  <c r="BM5" i="9"/>
  <c r="BL5" i="9"/>
  <c r="BK5" i="9"/>
  <c r="BJ5" i="9"/>
  <c r="BH5" i="9"/>
  <c r="BG5" i="9"/>
  <c r="BF5" i="9"/>
  <c r="BE5" i="9"/>
  <c r="BC5" i="9"/>
  <c r="BB5" i="9"/>
  <c r="BA5" i="9"/>
  <c r="AZ5" i="9"/>
  <c r="AX5" i="9"/>
  <c r="AW5" i="9"/>
  <c r="AV5" i="9"/>
  <c r="AU5" i="9"/>
  <c r="AS5" i="9"/>
  <c r="AR5" i="9"/>
  <c r="AQ5" i="9"/>
  <c r="AP5" i="9"/>
  <c r="AN5" i="9"/>
  <c r="AM5" i="9"/>
  <c r="AL5" i="9"/>
  <c r="AK5" i="9"/>
  <c r="AI5" i="9"/>
  <c r="AH5" i="9"/>
  <c r="AG5" i="9"/>
  <c r="AF5" i="9"/>
  <c r="AD5" i="9"/>
  <c r="AD6" i="9" s="1"/>
  <c r="AC5" i="9"/>
  <c r="AB5" i="9"/>
  <c r="AA5" i="9"/>
  <c r="Y5" i="9"/>
  <c r="X5" i="9"/>
  <c r="W5" i="9"/>
  <c r="V5" i="9"/>
  <c r="T5" i="9"/>
  <c r="T6" i="9" s="1"/>
  <c r="S5" i="9"/>
  <c r="S6" i="9" s="1"/>
  <c r="R5" i="9"/>
  <c r="R6" i="9" s="1"/>
  <c r="Q5" i="9"/>
  <c r="I6" i="9"/>
  <c r="F6" i="9"/>
  <c r="P6" i="9" s="1"/>
  <c r="E6" i="9"/>
  <c r="C6" i="9"/>
  <c r="P4" i="9"/>
  <c r="U4" i="9" s="1"/>
  <c r="Z4" i="9" s="1"/>
  <c r="AE4" i="9" s="1"/>
  <c r="AJ4" i="9" s="1"/>
  <c r="AO4" i="9" s="1"/>
  <c r="AT4" i="9" s="1"/>
  <c r="AY4" i="9" s="1"/>
  <c r="BD4" i="9" s="1"/>
  <c r="BI4" i="9" s="1"/>
  <c r="BN4" i="9" s="1"/>
  <c r="BS4" i="9" s="1"/>
  <c r="I4" i="9"/>
  <c r="G50" i="4" s="1"/>
  <c r="I12" i="8"/>
  <c r="P12" i="8"/>
  <c r="U12" i="8" s="1"/>
  <c r="Z12" i="8" s="1"/>
  <c r="AE12" i="8" s="1"/>
  <c r="AJ12" i="8" s="1"/>
  <c r="AO12" i="8" s="1"/>
  <c r="AT12" i="8" s="1"/>
  <c r="AY12" i="8" s="1"/>
  <c r="I74" i="15"/>
  <c r="P74" i="15"/>
  <c r="U74" i="15" s="1"/>
  <c r="Z74" i="15" s="1"/>
  <c r="AE74" i="15" s="1"/>
  <c r="AJ74" i="15" s="1"/>
  <c r="AO74" i="15" s="1"/>
  <c r="AT74" i="15" s="1"/>
  <c r="AY74" i="15" s="1"/>
  <c r="BD74" i="15" s="1"/>
  <c r="BI74" i="15" s="1"/>
  <c r="BN74" i="15" s="1"/>
  <c r="BS74" i="15" s="1"/>
  <c r="G74" i="15" s="1"/>
  <c r="J69" i="15"/>
  <c r="I7" i="21"/>
  <c r="P7" i="21"/>
  <c r="U7" i="21" s="1"/>
  <c r="Z7" i="21" s="1"/>
  <c r="AE7" i="21" s="1"/>
  <c r="AJ7" i="21" s="1"/>
  <c r="AO7" i="21" s="1"/>
  <c r="AT7" i="21" s="1"/>
  <c r="AY7" i="21" s="1"/>
  <c r="BD7" i="21" s="1"/>
  <c r="BI7" i="21" s="1"/>
  <c r="BN7" i="21" s="1"/>
  <c r="BS7" i="21" s="1"/>
  <c r="G7" i="21" s="1"/>
  <c r="I19" i="17"/>
  <c r="I4" i="2"/>
  <c r="H69" i="15"/>
  <c r="C69" i="15"/>
  <c r="AD76" i="14"/>
  <c r="AC76" i="14"/>
  <c r="AB76" i="14"/>
  <c r="AA76" i="14"/>
  <c r="I50" i="4" l="1"/>
  <c r="X6" i="9"/>
  <c r="AC6" i="9" s="1"/>
  <c r="AH6" i="9" s="1"/>
  <c r="AM6" i="9" s="1"/>
  <c r="AR6" i="9" s="1"/>
  <c r="AW6" i="9" s="1"/>
  <c r="BB6" i="9" s="1"/>
  <c r="BG6" i="9" s="1"/>
  <c r="BL6" i="9" s="1"/>
  <c r="BQ6" i="9" s="1"/>
  <c r="E50" i="4" s="1"/>
  <c r="W6" i="9"/>
  <c r="AB6" i="9" s="1"/>
  <c r="AG6" i="9" s="1"/>
  <c r="AL6" i="9" s="1"/>
  <c r="AQ6" i="9" s="1"/>
  <c r="AV6" i="9" s="1"/>
  <c r="BA6" i="9" s="1"/>
  <c r="BF6" i="9" s="1"/>
  <c r="BK6" i="9" s="1"/>
  <c r="BP6" i="9" s="1"/>
  <c r="D50" i="4" s="1"/>
  <c r="AI6" i="9"/>
  <c r="AN6" i="9" s="1"/>
  <c r="AS6" i="9" s="1"/>
  <c r="AX6" i="9" s="1"/>
  <c r="BC6" i="9" s="1"/>
  <c r="BH6" i="9" s="1"/>
  <c r="BM6" i="9" s="1"/>
  <c r="BR6" i="9" s="1"/>
  <c r="F50" i="4" s="1"/>
  <c r="BI6" i="9"/>
  <c r="BS6" i="9"/>
  <c r="U6" i="9"/>
  <c r="AE6" i="9"/>
  <c r="AO6" i="9"/>
  <c r="AY6" i="9"/>
  <c r="G6" i="9"/>
  <c r="Z6" i="9"/>
  <c r="AJ6" i="9"/>
  <c r="AT6" i="9"/>
  <c r="BD6" i="9"/>
  <c r="BN6" i="9"/>
  <c r="G4" i="9"/>
  <c r="C50" i="4" s="1"/>
  <c r="BD12" i="8"/>
  <c r="BI12" i="8" s="1"/>
  <c r="BN12" i="8" s="1"/>
  <c r="BS12" i="8" s="1"/>
  <c r="G12" i="8" s="1"/>
  <c r="AE19" i="17"/>
  <c r="AJ19" i="17" s="1"/>
  <c r="AO19" i="17" s="1"/>
  <c r="AT19" i="17" s="1"/>
  <c r="AY19" i="17" s="1"/>
  <c r="BD19" i="17" s="1"/>
  <c r="BI19" i="17" s="1"/>
  <c r="BN19" i="17" s="1"/>
  <c r="BS19" i="17" s="1"/>
  <c r="G19" i="17" s="1"/>
  <c r="BR68" i="15"/>
  <c r="BQ68" i="15"/>
  <c r="BP68" i="15"/>
  <c r="BO68" i="15"/>
  <c r="BM68" i="15"/>
  <c r="BL68" i="15"/>
  <c r="BK68" i="15"/>
  <c r="BJ68" i="15"/>
  <c r="BH68" i="15"/>
  <c r="BG68" i="15"/>
  <c r="BF68" i="15"/>
  <c r="BE68" i="15"/>
  <c r="BC68" i="15"/>
  <c r="BB68" i="15"/>
  <c r="BA68" i="15"/>
  <c r="AZ68" i="15"/>
  <c r="AX68" i="15"/>
  <c r="AW68" i="15"/>
  <c r="AV68" i="15"/>
  <c r="AU68" i="15"/>
  <c r="AS68" i="15"/>
  <c r="AR68" i="15"/>
  <c r="AQ68" i="15"/>
  <c r="AP68" i="15"/>
  <c r="AN68" i="15"/>
  <c r="AM68" i="15"/>
  <c r="AL68" i="15"/>
  <c r="AK68" i="15"/>
  <c r="AI68" i="15"/>
  <c r="AH68" i="15"/>
  <c r="AG68" i="15"/>
  <c r="AF68" i="15"/>
  <c r="AD68" i="15"/>
  <c r="AC68" i="15"/>
  <c r="AB68" i="15"/>
  <c r="AA68" i="15"/>
  <c r="W68" i="15"/>
  <c r="X68" i="15"/>
  <c r="Y68" i="15"/>
  <c r="V68" i="15"/>
  <c r="R68" i="15"/>
  <c r="S68" i="15"/>
  <c r="T68" i="15"/>
  <c r="Q68" i="15"/>
  <c r="P67" i="15"/>
  <c r="U67" i="15" s="1"/>
  <c r="Z67" i="15" s="1"/>
  <c r="AE67" i="15" s="1"/>
  <c r="AJ67" i="15" s="1"/>
  <c r="AO67" i="15" s="1"/>
  <c r="AT67" i="15" s="1"/>
  <c r="AY67" i="15" s="1"/>
  <c r="BD67" i="15" s="1"/>
  <c r="BI67" i="15" s="1"/>
  <c r="BN67" i="15" s="1"/>
  <c r="BS67" i="15" s="1"/>
  <c r="G67" i="15" s="1"/>
  <c r="Z56" i="14"/>
  <c r="AE56" i="14" s="1"/>
  <c r="AJ56" i="14" s="1"/>
  <c r="AO56" i="14" s="1"/>
  <c r="AT56" i="14" s="1"/>
  <c r="AY56" i="14" s="1"/>
  <c r="BD56" i="14" s="1"/>
  <c r="BI56" i="14" s="1"/>
  <c r="BN56" i="14" s="1"/>
  <c r="BS56" i="14" s="1"/>
  <c r="G56" i="14" s="1"/>
  <c r="J77" i="14" l="1"/>
  <c r="H77" i="14"/>
  <c r="AU76" i="14"/>
  <c r="AL76" i="14"/>
  <c r="AM76" i="14"/>
  <c r="AN76" i="14"/>
  <c r="AP76" i="14"/>
  <c r="AQ76" i="14"/>
  <c r="AR76" i="14"/>
  <c r="AS76" i="14"/>
  <c r="AK76" i="14"/>
  <c r="AG76" i="14"/>
  <c r="AH76" i="14"/>
  <c r="AI76" i="14"/>
  <c r="AF76" i="14"/>
  <c r="Z75" i="14"/>
  <c r="AE75" i="14" s="1"/>
  <c r="AJ75" i="14" s="1"/>
  <c r="AO75" i="14" s="1"/>
  <c r="AT75" i="14" s="1"/>
  <c r="AY75" i="14" s="1"/>
  <c r="BD75" i="14" s="1"/>
  <c r="BI75" i="14" s="1"/>
  <c r="BN75" i="14" s="1"/>
  <c r="BS75" i="14" s="1"/>
  <c r="W76" i="14"/>
  <c r="X76" i="14"/>
  <c r="Y76" i="14"/>
  <c r="V76" i="14"/>
  <c r="R76" i="14"/>
  <c r="S76" i="14"/>
  <c r="T76" i="14"/>
  <c r="Q76" i="14"/>
  <c r="O76" i="14"/>
  <c r="N76" i="14"/>
  <c r="M76" i="14"/>
  <c r="C77" i="14"/>
  <c r="J44" i="4"/>
  <c r="F44" i="4"/>
  <c r="J55" i="4"/>
  <c r="F55" i="4"/>
  <c r="E55" i="4"/>
  <c r="D55" i="4"/>
  <c r="J57" i="4"/>
  <c r="F57" i="4"/>
  <c r="E57" i="4"/>
  <c r="D57" i="4"/>
  <c r="J51" i="4"/>
  <c r="J53" i="4"/>
  <c r="I25" i="16"/>
  <c r="F80" i="14" l="1"/>
  <c r="I57" i="4" s="1"/>
  <c r="I56" i="14"/>
  <c r="P3" i="11" l="1"/>
  <c r="U3" i="11" s="1"/>
  <c r="Z3" i="11" s="1"/>
  <c r="AE3" i="11" s="1"/>
  <c r="AJ3" i="11" s="1"/>
  <c r="AO3" i="11" s="1"/>
  <c r="AT3" i="11" s="1"/>
  <c r="AY3" i="11" s="1"/>
  <c r="BD3" i="11" s="1"/>
  <c r="P4" i="11"/>
  <c r="U4" i="11" s="1"/>
  <c r="Z4" i="11" s="1"/>
  <c r="AE4" i="11" s="1"/>
  <c r="AJ4" i="11" s="1"/>
  <c r="AO4" i="11" s="1"/>
  <c r="AT4" i="11" s="1"/>
  <c r="AY4" i="11" s="1"/>
  <c r="BD4" i="11" s="1"/>
  <c r="P5" i="11"/>
  <c r="U5" i="11" s="1"/>
  <c r="Z5" i="11" s="1"/>
  <c r="AE5" i="11" s="1"/>
  <c r="AJ5" i="11" s="1"/>
  <c r="AO5" i="11" s="1"/>
  <c r="AT5" i="11" s="1"/>
  <c r="AY5" i="11" s="1"/>
  <c r="BD5" i="11" s="1"/>
  <c r="P18" i="19"/>
  <c r="U18" i="19" s="1"/>
  <c r="Z18" i="19" s="1"/>
  <c r="AE18" i="19" s="1"/>
  <c r="AJ18" i="19" s="1"/>
  <c r="AO18" i="19" s="1"/>
  <c r="AT18" i="19" s="1"/>
  <c r="AY18" i="19" s="1"/>
  <c r="BD18" i="19" s="1"/>
  <c r="BI18" i="19" s="1"/>
  <c r="BN18" i="19" s="1"/>
  <c r="BS18" i="19" s="1"/>
  <c r="G18" i="19" s="1"/>
  <c r="I18" i="19"/>
  <c r="I44" i="15" l="1"/>
  <c r="E22" i="15"/>
  <c r="E18" i="15"/>
  <c r="P80" i="14"/>
  <c r="H82" i="14"/>
  <c r="E82" i="14"/>
  <c r="F82" i="14" s="1"/>
  <c r="O82" i="14"/>
  <c r="N82" i="14"/>
  <c r="M82" i="14"/>
  <c r="J82" i="14"/>
  <c r="BH80" i="14"/>
  <c r="BG80" i="14"/>
  <c r="BC80" i="14"/>
  <c r="BB80" i="14"/>
  <c r="BA80" i="14"/>
  <c r="AZ80" i="14"/>
  <c r="AX80" i="14"/>
  <c r="AW80" i="14"/>
  <c r="AV80" i="14"/>
  <c r="AU80" i="14"/>
  <c r="AS80" i="14"/>
  <c r="AR80" i="14"/>
  <c r="AQ80" i="14"/>
  <c r="AP80" i="14"/>
  <c r="AN80" i="14"/>
  <c r="AM80" i="14"/>
  <c r="AL80" i="14"/>
  <c r="AI80" i="14"/>
  <c r="AH80" i="14"/>
  <c r="AG80" i="14"/>
  <c r="AF80" i="14"/>
  <c r="AD80" i="14"/>
  <c r="AC80" i="14"/>
  <c r="AB80" i="14"/>
  <c r="AA80" i="14"/>
  <c r="Y80" i="14"/>
  <c r="X80" i="14"/>
  <c r="V80" i="14"/>
  <c r="T80" i="14"/>
  <c r="S80" i="14"/>
  <c r="R80" i="14"/>
  <c r="Q80" i="14"/>
  <c r="I80" i="14"/>
  <c r="C63" i="14"/>
  <c r="P27" i="14"/>
  <c r="U27" i="14" s="1"/>
  <c r="Z27" i="14" s="1"/>
  <c r="AE27" i="14" s="1"/>
  <c r="AJ27" i="14" s="1"/>
  <c r="AO27" i="14" s="1"/>
  <c r="AT27" i="14" s="1"/>
  <c r="AY27" i="14" s="1"/>
  <c r="BD27" i="14" s="1"/>
  <c r="BI27" i="14" s="1"/>
  <c r="BN27" i="14" s="1"/>
  <c r="BS27" i="14" s="1"/>
  <c r="I27" i="14"/>
  <c r="F13" i="11"/>
  <c r="J15" i="11"/>
  <c r="H15" i="11"/>
  <c r="E15" i="11"/>
  <c r="C15" i="11"/>
  <c r="BR14" i="11"/>
  <c r="BQ14" i="11"/>
  <c r="BP14" i="11"/>
  <c r="BO14" i="11"/>
  <c r="BM14" i="11"/>
  <c r="BL14" i="11"/>
  <c r="BK14" i="11"/>
  <c r="BJ14" i="11"/>
  <c r="BH14" i="11"/>
  <c r="BG14" i="11"/>
  <c r="BF14" i="11"/>
  <c r="BE14" i="11"/>
  <c r="BC14" i="11"/>
  <c r="BB14" i="11"/>
  <c r="BA14" i="11"/>
  <c r="AZ14" i="11"/>
  <c r="AX14" i="11"/>
  <c r="AW14" i="11"/>
  <c r="AV14" i="11"/>
  <c r="AU14" i="11"/>
  <c r="AS14" i="11"/>
  <c r="AR14" i="11"/>
  <c r="AQ14" i="11"/>
  <c r="AP14" i="11"/>
  <c r="AN14" i="11"/>
  <c r="AM14" i="11"/>
  <c r="AL14" i="11"/>
  <c r="AK14" i="11"/>
  <c r="AI14" i="11"/>
  <c r="AH14" i="11"/>
  <c r="AG14" i="11"/>
  <c r="AF14" i="11"/>
  <c r="AD14" i="11"/>
  <c r="AC14" i="11"/>
  <c r="AB14" i="11"/>
  <c r="AA14" i="11"/>
  <c r="Y14" i="11"/>
  <c r="X14" i="11"/>
  <c r="W14" i="11"/>
  <c r="V14" i="11"/>
  <c r="T14" i="11"/>
  <c r="S14" i="11"/>
  <c r="R14" i="11"/>
  <c r="Q14" i="11"/>
  <c r="O14" i="11"/>
  <c r="N14" i="11"/>
  <c r="M14" i="11"/>
  <c r="P13" i="11"/>
  <c r="P14" i="11" s="1"/>
  <c r="I13" i="11"/>
  <c r="J14" i="9"/>
  <c r="I14" i="9" s="1"/>
  <c r="E14" i="9"/>
  <c r="C14" i="9"/>
  <c r="BR13" i="9"/>
  <c r="BQ13" i="9"/>
  <c r="BP13" i="9"/>
  <c r="BO13" i="9"/>
  <c r="BM13" i="9"/>
  <c r="BL13" i="9"/>
  <c r="BK13" i="9"/>
  <c r="BJ13" i="9"/>
  <c r="BH13" i="9"/>
  <c r="BG13" i="9"/>
  <c r="BF13" i="9"/>
  <c r="BE13" i="9"/>
  <c r="BC13" i="9"/>
  <c r="BB13" i="9"/>
  <c r="BA13" i="9"/>
  <c r="AZ13" i="9"/>
  <c r="AX13" i="9"/>
  <c r="AW13" i="9"/>
  <c r="AV13" i="9"/>
  <c r="AU13" i="9"/>
  <c r="AS13" i="9"/>
  <c r="AR13" i="9"/>
  <c r="AQ13" i="9"/>
  <c r="AP13" i="9"/>
  <c r="AN13" i="9"/>
  <c r="AM13" i="9"/>
  <c r="AL13" i="9"/>
  <c r="AK13" i="9"/>
  <c r="AI13" i="9"/>
  <c r="AH13" i="9"/>
  <c r="AG13" i="9"/>
  <c r="AF13" i="9"/>
  <c r="AD13" i="9"/>
  <c r="AC13" i="9"/>
  <c r="AB13" i="9"/>
  <c r="AA13" i="9"/>
  <c r="Y13" i="9"/>
  <c r="X13" i="9"/>
  <c r="W13" i="9"/>
  <c r="V13" i="9"/>
  <c r="T13" i="9"/>
  <c r="S13" i="9"/>
  <c r="R13" i="9"/>
  <c r="Q13" i="9"/>
  <c r="O14" i="9"/>
  <c r="N14" i="9"/>
  <c r="M14" i="9"/>
  <c r="P12" i="9"/>
  <c r="P13" i="9" s="1"/>
  <c r="I12" i="9"/>
  <c r="G51" i="4" s="1"/>
  <c r="J10" i="9"/>
  <c r="I10" i="9" s="1"/>
  <c r="E10" i="9"/>
  <c r="C10" i="9"/>
  <c r="BR9" i="9"/>
  <c r="BQ9" i="9"/>
  <c r="BO9" i="9"/>
  <c r="BM9" i="9"/>
  <c r="BL9" i="9"/>
  <c r="BK9" i="9"/>
  <c r="BJ9" i="9"/>
  <c r="BH9" i="9"/>
  <c r="BG9" i="9"/>
  <c r="BF9" i="9"/>
  <c r="BE9" i="9"/>
  <c r="BC9" i="9"/>
  <c r="BB9" i="9"/>
  <c r="BA9" i="9"/>
  <c r="AZ9" i="9"/>
  <c r="AX9" i="9"/>
  <c r="AW9" i="9"/>
  <c r="AV9" i="9"/>
  <c r="AU9" i="9"/>
  <c r="AS9" i="9"/>
  <c r="AR9" i="9"/>
  <c r="AQ9" i="9"/>
  <c r="AP9" i="9"/>
  <c r="AN9" i="9"/>
  <c r="AM9" i="9"/>
  <c r="AL9" i="9"/>
  <c r="AK9" i="9"/>
  <c r="AI9" i="9"/>
  <c r="AH9" i="9"/>
  <c r="AG9" i="9"/>
  <c r="AF9" i="9"/>
  <c r="AD9" i="9"/>
  <c r="AC9" i="9"/>
  <c r="AB9" i="9"/>
  <c r="AA9" i="9"/>
  <c r="Y9" i="9"/>
  <c r="X9" i="9"/>
  <c r="W9" i="9"/>
  <c r="V9" i="9"/>
  <c r="T9" i="9"/>
  <c r="S9" i="9"/>
  <c r="R9" i="9"/>
  <c r="Q9" i="9"/>
  <c r="O9" i="9"/>
  <c r="N9" i="9"/>
  <c r="M9" i="9"/>
  <c r="U8" i="9"/>
  <c r="I8" i="9"/>
  <c r="G53" i="4" s="1"/>
  <c r="F8" i="9"/>
  <c r="F4" i="2"/>
  <c r="F9" i="2"/>
  <c r="F13" i="2"/>
  <c r="S82" i="14" l="1"/>
  <c r="X82" i="14" s="1"/>
  <c r="AC82" i="14" s="1"/>
  <c r="AH82" i="14" s="1"/>
  <c r="AM82" i="14" s="1"/>
  <c r="AR82" i="14" s="1"/>
  <c r="AW82" i="14" s="1"/>
  <c r="BB82" i="14" s="1"/>
  <c r="BG82" i="14" s="1"/>
  <c r="BL82" i="14" s="1"/>
  <c r="R15" i="11"/>
  <c r="W15" i="11" s="1"/>
  <c r="AB15" i="11" s="1"/>
  <c r="AG15" i="11" s="1"/>
  <c r="AL15" i="11" s="1"/>
  <c r="AQ15" i="11" s="1"/>
  <c r="AV15" i="11" s="1"/>
  <c r="BA15" i="11" s="1"/>
  <c r="BF15" i="11" s="1"/>
  <c r="BK15" i="11" s="1"/>
  <c r="BP15" i="11" s="1"/>
  <c r="D44" i="4" s="1"/>
  <c r="T15" i="11"/>
  <c r="Y15" i="11" s="1"/>
  <c r="AD15" i="11" s="1"/>
  <c r="AI15" i="11" s="1"/>
  <c r="AN15" i="11" s="1"/>
  <c r="AS15" i="11" s="1"/>
  <c r="AX15" i="11" s="1"/>
  <c r="BC15" i="11" s="1"/>
  <c r="BH15" i="11" s="1"/>
  <c r="BM15" i="11" s="1"/>
  <c r="BR15" i="11" s="1"/>
  <c r="F15" i="11"/>
  <c r="P15" i="11" s="1"/>
  <c r="I44" i="4"/>
  <c r="I15" i="11"/>
  <c r="G44" i="4"/>
  <c r="T82" i="14"/>
  <c r="Y82" i="14" s="1"/>
  <c r="AD82" i="14" s="1"/>
  <c r="AI82" i="14" s="1"/>
  <c r="AN82" i="14" s="1"/>
  <c r="AS82" i="14" s="1"/>
  <c r="AX82" i="14" s="1"/>
  <c r="BC82" i="14" s="1"/>
  <c r="BH82" i="14" s="1"/>
  <c r="BM82" i="14" s="1"/>
  <c r="T10" i="9"/>
  <c r="Y10" i="9" s="1"/>
  <c r="AD10" i="9" s="1"/>
  <c r="AI10" i="9" s="1"/>
  <c r="AN10" i="9" s="1"/>
  <c r="AS10" i="9" s="1"/>
  <c r="AX10" i="9" s="1"/>
  <c r="BC10" i="9" s="1"/>
  <c r="BH10" i="9" s="1"/>
  <c r="BM10" i="9" s="1"/>
  <c r="BR10" i="9" s="1"/>
  <c r="F53" i="4" s="1"/>
  <c r="T14" i="9"/>
  <c r="Y14" i="9" s="1"/>
  <c r="AD14" i="9" s="1"/>
  <c r="AI14" i="9" s="1"/>
  <c r="AN14" i="9" s="1"/>
  <c r="AS14" i="9" s="1"/>
  <c r="AX14" i="9" s="1"/>
  <c r="BC14" i="9" s="1"/>
  <c r="BH14" i="9" s="1"/>
  <c r="BM14" i="9" s="1"/>
  <c r="BR14" i="9" s="1"/>
  <c r="F51" i="4" s="1"/>
  <c r="I53" i="4"/>
  <c r="C48" i="22" s="1"/>
  <c r="S10" i="9"/>
  <c r="X10" i="9" s="1"/>
  <c r="AC10" i="9" s="1"/>
  <c r="AH10" i="9" s="1"/>
  <c r="AM10" i="9" s="1"/>
  <c r="AR10" i="9" s="1"/>
  <c r="AW10" i="9" s="1"/>
  <c r="BB10" i="9" s="1"/>
  <c r="BG10" i="9" s="1"/>
  <c r="BL10" i="9" s="1"/>
  <c r="BQ10" i="9" s="1"/>
  <c r="E53" i="4" s="1"/>
  <c r="F14" i="9"/>
  <c r="P14" i="9" s="1"/>
  <c r="I51" i="4"/>
  <c r="C49" i="22" s="1"/>
  <c r="R10" i="9"/>
  <c r="W10" i="9" s="1"/>
  <c r="AB10" i="9" s="1"/>
  <c r="AG10" i="9" s="1"/>
  <c r="AL10" i="9" s="1"/>
  <c r="AQ10" i="9" s="1"/>
  <c r="AV10" i="9" s="1"/>
  <c r="BA10" i="9" s="1"/>
  <c r="BF10" i="9" s="1"/>
  <c r="BK10" i="9" s="1"/>
  <c r="BP10" i="9" s="1"/>
  <c r="D53" i="4" s="1"/>
  <c r="P82" i="14"/>
  <c r="I82" i="14"/>
  <c r="G57" i="4"/>
  <c r="R82" i="14"/>
  <c r="W82" i="14" s="1"/>
  <c r="AB82" i="14" s="1"/>
  <c r="AG82" i="14" s="1"/>
  <c r="AL82" i="14" s="1"/>
  <c r="AQ82" i="14" s="1"/>
  <c r="AV82" i="14" s="1"/>
  <c r="BA82" i="14" s="1"/>
  <c r="BF82" i="14" s="1"/>
  <c r="BK82" i="14" s="1"/>
  <c r="S14" i="9"/>
  <c r="X14" i="9" s="1"/>
  <c r="AC14" i="9" s="1"/>
  <c r="AH14" i="9" s="1"/>
  <c r="AM14" i="9" s="1"/>
  <c r="AR14" i="9" s="1"/>
  <c r="AW14" i="9" s="1"/>
  <c r="BB14" i="9" s="1"/>
  <c r="BG14" i="9" s="1"/>
  <c r="BL14" i="9" s="1"/>
  <c r="BQ14" i="9" s="1"/>
  <c r="E51" i="4" s="1"/>
  <c r="R14" i="9"/>
  <c r="W14" i="9" s="1"/>
  <c r="AB14" i="9" s="1"/>
  <c r="AG14" i="9" s="1"/>
  <c r="AL14" i="9" s="1"/>
  <c r="AQ14" i="9" s="1"/>
  <c r="AV14" i="9" s="1"/>
  <c r="BA14" i="9" s="1"/>
  <c r="BF14" i="9" s="1"/>
  <c r="BK14" i="9" s="1"/>
  <c r="BP14" i="9" s="1"/>
  <c r="D51" i="4" s="1"/>
  <c r="U80" i="14"/>
  <c r="Z80" i="14" s="1"/>
  <c r="Z82" i="14" s="1"/>
  <c r="U13" i="11"/>
  <c r="U14" i="11" s="1"/>
  <c r="S15" i="11"/>
  <c r="X15" i="11" s="1"/>
  <c r="AC15" i="11" s="1"/>
  <c r="AH15" i="11" s="1"/>
  <c r="AM15" i="11" s="1"/>
  <c r="AR15" i="11" s="1"/>
  <c r="AW15" i="11" s="1"/>
  <c r="BB15" i="11" s="1"/>
  <c r="BG15" i="11" s="1"/>
  <c r="BL15" i="11" s="1"/>
  <c r="BQ15" i="11" s="1"/>
  <c r="E44" i="4" s="1"/>
  <c r="P9" i="9"/>
  <c r="U9" i="9" s="1"/>
  <c r="U12" i="9"/>
  <c r="Z8" i="9"/>
  <c r="U15" i="11" l="1"/>
  <c r="U10" i="9"/>
  <c r="K53" i="4"/>
  <c r="H53" i="4"/>
  <c r="D48" i="22" s="1"/>
  <c r="E48" i="22" s="1"/>
  <c r="P10" i="9"/>
  <c r="H44" i="4"/>
  <c r="K44" i="4"/>
  <c r="H50" i="4"/>
  <c r="D47" i="22" s="1"/>
  <c r="K50" i="4"/>
  <c r="K51" i="4"/>
  <c r="H51" i="4"/>
  <c r="AE80" i="14"/>
  <c r="AJ80" i="14" s="1"/>
  <c r="U82" i="14"/>
  <c r="Z13" i="11"/>
  <c r="Z14" i="11" s="1"/>
  <c r="Z15" i="11" s="1"/>
  <c r="U13" i="9"/>
  <c r="U14" i="9" s="1"/>
  <c r="Z12" i="9"/>
  <c r="AE8" i="9"/>
  <c r="Z9" i="9"/>
  <c r="Z10" i="9" s="1"/>
  <c r="AE82" i="14" l="1"/>
  <c r="AJ82" i="14"/>
  <c r="AO80" i="14"/>
  <c r="AE13" i="11"/>
  <c r="AJ13" i="11" s="1"/>
  <c r="AE12" i="9"/>
  <c r="Z13" i="9"/>
  <c r="Z14" i="9" s="1"/>
  <c r="AE9" i="9"/>
  <c r="AE10" i="9" s="1"/>
  <c r="AJ8" i="9"/>
  <c r="AE14" i="11" l="1"/>
  <c r="AE15" i="11" s="1"/>
  <c r="AT80" i="14"/>
  <c r="AO82" i="14"/>
  <c r="AO13" i="11"/>
  <c r="AJ14" i="11"/>
  <c r="AJ15" i="11" s="1"/>
  <c r="AJ12" i="9"/>
  <c r="AE13" i="9"/>
  <c r="AE14" i="9" s="1"/>
  <c r="AO8" i="9"/>
  <c r="AJ9" i="9"/>
  <c r="AJ10" i="9" s="1"/>
  <c r="AY80" i="14" l="1"/>
  <c r="AT82" i="14"/>
  <c r="AO14" i="11"/>
  <c r="AO15" i="11" s="1"/>
  <c r="AT13" i="11"/>
  <c r="AO12" i="9"/>
  <c r="AJ13" i="9"/>
  <c r="AJ14" i="9" s="1"/>
  <c r="AT8" i="9"/>
  <c r="AO9" i="9"/>
  <c r="AO10" i="9" s="1"/>
  <c r="AY82" i="14" l="1"/>
  <c r="BD80" i="14"/>
  <c r="AY13" i="11"/>
  <c r="AT14" i="11"/>
  <c r="AT15" i="11" s="1"/>
  <c r="AT12" i="9"/>
  <c r="AO13" i="9"/>
  <c r="AO14" i="9" s="1"/>
  <c r="AT9" i="9"/>
  <c r="AT10" i="9" s="1"/>
  <c r="AY8" i="9"/>
  <c r="BD82" i="14" l="1"/>
  <c r="BI80" i="14"/>
  <c r="BD13" i="11"/>
  <c r="AY14" i="11"/>
  <c r="AY15" i="11" s="1"/>
  <c r="AY12" i="9"/>
  <c r="AT13" i="9"/>
  <c r="AT14" i="9" s="1"/>
  <c r="AY9" i="9"/>
  <c r="AY10" i="9" s="1"/>
  <c r="BD8" i="9"/>
  <c r="BN80" i="14" l="1"/>
  <c r="BI82" i="14"/>
  <c r="BD14" i="11"/>
  <c r="BD15" i="11" s="1"/>
  <c r="BI13" i="11"/>
  <c r="BD12" i="9"/>
  <c r="AY13" i="9"/>
  <c r="AY14" i="9" s="1"/>
  <c r="BI8" i="9"/>
  <c r="BD9" i="9"/>
  <c r="BD10" i="9" s="1"/>
  <c r="BS80" i="14" l="1"/>
  <c r="BN82" i="14"/>
  <c r="BI14" i="11"/>
  <c r="BI15" i="11" s="1"/>
  <c r="BN13" i="11"/>
  <c r="BD13" i="9"/>
  <c r="BD14" i="9" s="1"/>
  <c r="BI12" i="9"/>
  <c r="BI9" i="9"/>
  <c r="BI10" i="9" s="1"/>
  <c r="BN8" i="9"/>
  <c r="BS82" i="14" l="1"/>
  <c r="G82" i="14"/>
  <c r="G80" i="14"/>
  <c r="C57" i="4" s="1"/>
  <c r="BS13" i="11"/>
  <c r="BN14" i="11"/>
  <c r="BN15" i="11" s="1"/>
  <c r="BI13" i="9"/>
  <c r="BI14" i="9" s="1"/>
  <c r="BN12" i="9"/>
  <c r="BN9" i="9"/>
  <c r="BN10" i="9" s="1"/>
  <c r="BS8" i="9"/>
  <c r="BS14" i="11" l="1"/>
  <c r="G13" i="11"/>
  <c r="C44" i="4" s="1"/>
  <c r="BS12" i="9"/>
  <c r="BN13" i="9"/>
  <c r="BN14" i="9" s="1"/>
  <c r="BS9" i="9"/>
  <c r="G8" i="9"/>
  <c r="C53" i="4" s="1"/>
  <c r="BS15" i="11" l="1"/>
  <c r="G15" i="11"/>
  <c r="BS13" i="9"/>
  <c r="G12" i="9"/>
  <c r="C51" i="4" s="1"/>
  <c r="BS10" i="9"/>
  <c r="G10" i="9"/>
  <c r="G14" i="9" l="1"/>
  <c r="BS14" i="9"/>
  <c r="J49" i="4" l="1"/>
  <c r="J22" i="15"/>
  <c r="J45" i="4" l="1"/>
  <c r="F49" i="4"/>
  <c r="D49" i="4"/>
  <c r="E49" i="4"/>
  <c r="P20" i="15"/>
  <c r="P16" i="15"/>
  <c r="O18" i="15"/>
  <c r="T18" i="15" s="1"/>
  <c r="Y18" i="15" s="1"/>
  <c r="AD18" i="15" s="1"/>
  <c r="N18" i="15"/>
  <c r="S18" i="15" s="1"/>
  <c r="X18" i="15" s="1"/>
  <c r="AC18" i="15" s="1"/>
  <c r="AH18" i="15" s="1"/>
  <c r="AM18" i="15" s="1"/>
  <c r="AR18" i="15" s="1"/>
  <c r="AW18" i="15" s="1"/>
  <c r="M18" i="15"/>
  <c r="R18" i="15" s="1"/>
  <c r="W18" i="15" s="1"/>
  <c r="AB18" i="15" s="1"/>
  <c r="AG18" i="15" s="1"/>
  <c r="AL18" i="15" s="1"/>
  <c r="AQ18" i="15" s="1"/>
  <c r="AV18" i="15" s="1"/>
  <c r="AU18" i="15"/>
  <c r="H22" i="15"/>
  <c r="I22" i="15" s="1"/>
  <c r="G49" i="4" s="1"/>
  <c r="H18" i="15"/>
  <c r="I18" i="15" s="1"/>
  <c r="BB18" i="15" l="1"/>
  <c r="BG18" i="15" s="1"/>
  <c r="BL18" i="15" s="1"/>
  <c r="BQ18" i="15" s="1"/>
  <c r="E45" i="4" s="1"/>
  <c r="AI18" i="15"/>
  <c r="AN18" i="15" s="1"/>
  <c r="AS18" i="15" s="1"/>
  <c r="AX18" i="15" s="1"/>
  <c r="AZ18" i="15"/>
  <c r="BE18" i="15" s="1"/>
  <c r="BJ18" i="15" s="1"/>
  <c r="BO18" i="15" s="1"/>
  <c r="BA18" i="15"/>
  <c r="BF18" i="15" s="1"/>
  <c r="BK18" i="15" s="1"/>
  <c r="BP18" i="15" s="1"/>
  <c r="D45" i="4" s="1"/>
  <c r="H49" i="4"/>
  <c r="D57" i="22" s="1"/>
  <c r="K49" i="4"/>
  <c r="P44" i="15"/>
  <c r="U44" i="15" s="1"/>
  <c r="Z44" i="15" s="1"/>
  <c r="AE44" i="15" s="1"/>
  <c r="AJ44" i="15" s="1"/>
  <c r="AO44" i="15" s="1"/>
  <c r="AT44" i="15" s="1"/>
  <c r="P25" i="16"/>
  <c r="U25" i="16" s="1"/>
  <c r="Z25" i="16" s="1"/>
  <c r="AE25" i="16" s="1"/>
  <c r="AJ25" i="16" s="1"/>
  <c r="AO25" i="16" s="1"/>
  <c r="AT25" i="16" s="1"/>
  <c r="AY25" i="16" s="1"/>
  <c r="BD25" i="16" s="1"/>
  <c r="BI25" i="16" s="1"/>
  <c r="BN25" i="16" s="1"/>
  <c r="BS25" i="16" s="1"/>
  <c r="G25" i="16" s="1"/>
  <c r="BC18" i="15" l="1"/>
  <c r="BH18" i="15" s="1"/>
  <c r="BM18" i="15" s="1"/>
  <c r="BR18" i="15" s="1"/>
  <c r="F45" i="4" s="1"/>
  <c r="K45" i="4" s="1"/>
  <c r="AY44" i="15"/>
  <c r="BD44" i="15" s="1"/>
  <c r="BI44" i="15" s="1"/>
  <c r="BN44" i="15" s="1"/>
  <c r="BS44" i="15" s="1"/>
  <c r="G44" i="15" s="1"/>
  <c r="B54" i="22" l="1"/>
  <c r="B53" i="22"/>
  <c r="B49" i="22"/>
  <c r="B44" i="22" l="1"/>
  <c r="I15" i="19" l="1"/>
  <c r="P7" i="14" l="1"/>
  <c r="U7" i="14" s="1"/>
  <c r="Z7" i="14" s="1"/>
  <c r="AE7" i="14" s="1"/>
  <c r="AJ7" i="14" s="1"/>
  <c r="AO7" i="14" s="1"/>
  <c r="AT7" i="14" s="1"/>
  <c r="AY7" i="14" s="1"/>
  <c r="C24" i="8" l="1"/>
  <c r="I20" i="19" l="1"/>
  <c r="P9" i="18"/>
  <c r="P8" i="18"/>
  <c r="U8" i="18" s="1"/>
  <c r="Z8" i="18" s="1"/>
  <c r="AE8" i="18" s="1"/>
  <c r="E11" i="18"/>
  <c r="H11" i="18"/>
  <c r="J11" i="18" l="1"/>
  <c r="I7" i="14" l="1"/>
  <c r="C53" i="14" l="1"/>
  <c r="P20" i="14" l="1"/>
  <c r="BD7" i="14" l="1"/>
  <c r="BI7" i="14" s="1"/>
  <c r="BN7" i="14" s="1"/>
  <c r="BS7" i="14" s="1"/>
  <c r="I9" i="18" l="1"/>
  <c r="C11" i="18" l="1"/>
  <c r="I16" i="12" l="1"/>
  <c r="P16" i="12"/>
  <c r="U16" i="12" s="1"/>
  <c r="Z16" i="12" s="1"/>
  <c r="AE16" i="12" s="1"/>
  <c r="AJ16" i="12" s="1"/>
  <c r="AO16" i="12" s="1"/>
  <c r="AT16" i="12" s="1"/>
  <c r="AY16" i="12" s="1"/>
  <c r="BD16" i="12" s="1"/>
  <c r="BI16" i="12" s="1"/>
  <c r="BN16" i="12" s="1"/>
  <c r="BS16" i="12" s="1"/>
  <c r="I55" i="15" l="1"/>
  <c r="P20" i="19" l="1"/>
  <c r="U20" i="19" s="1"/>
  <c r="Z20" i="19" s="1"/>
  <c r="AE20" i="19" s="1"/>
  <c r="AJ20" i="19" s="1"/>
  <c r="AO20" i="19" s="1"/>
  <c r="AT20" i="19" s="1"/>
  <c r="AY20" i="19" s="1"/>
  <c r="BD20" i="19" s="1"/>
  <c r="BI20" i="19" s="1"/>
  <c r="BN20" i="19" s="1"/>
  <c r="BS20" i="19" s="1"/>
  <c r="G20" i="19" s="1"/>
  <c r="P3" i="14" l="1"/>
  <c r="P11" i="19" l="1"/>
  <c r="P4" i="6" l="1"/>
  <c r="U4" i="6" s="1"/>
  <c r="Z4" i="6" s="1"/>
  <c r="AE4" i="6" s="1"/>
  <c r="AJ4" i="6" s="1"/>
  <c r="AO4" i="6" s="1"/>
  <c r="AT4" i="6" s="1"/>
  <c r="AY4" i="6" s="1"/>
  <c r="I4" i="8"/>
  <c r="P4" i="8"/>
  <c r="U4" i="8" s="1"/>
  <c r="Z4" i="8" s="1"/>
  <c r="AE4" i="8" s="1"/>
  <c r="I40" i="16" l="1"/>
  <c r="P40" i="16"/>
  <c r="U40" i="16" s="1"/>
  <c r="Z40" i="16" s="1"/>
  <c r="AE40" i="16" s="1"/>
  <c r="AJ40" i="16" s="1"/>
  <c r="I34" i="2"/>
  <c r="I7" i="11" l="1"/>
  <c r="I4" i="7"/>
  <c r="K57" i="4" l="1"/>
  <c r="AO40" i="16" l="1"/>
  <c r="AT40" i="16" s="1"/>
  <c r="AY40" i="16" s="1"/>
  <c r="BD40" i="16" s="1"/>
  <c r="BI40" i="16" s="1"/>
  <c r="BN40" i="16" s="1"/>
  <c r="BS40" i="16" s="1"/>
  <c r="G40" i="16" s="1"/>
  <c r="H36" i="2" l="1"/>
  <c r="BO35" i="2" l="1"/>
  <c r="BJ35" i="2"/>
  <c r="BE35" i="2"/>
  <c r="AZ35" i="2"/>
  <c r="AU35" i="2"/>
  <c r="AP35" i="2"/>
  <c r="AK35" i="2"/>
  <c r="AF35" i="2"/>
  <c r="AA35" i="2"/>
  <c r="V35" i="2"/>
  <c r="Q35" i="2"/>
  <c r="BP35" i="2"/>
  <c r="BQ35" i="2"/>
  <c r="BR35" i="2"/>
  <c r="BK35" i="2"/>
  <c r="BL35" i="2"/>
  <c r="BM35" i="2"/>
  <c r="BF35" i="2"/>
  <c r="BG35" i="2"/>
  <c r="BH35" i="2"/>
  <c r="BA35" i="2"/>
  <c r="BB35" i="2"/>
  <c r="BC35" i="2"/>
  <c r="AV35" i="2"/>
  <c r="AW35" i="2"/>
  <c r="AX35" i="2"/>
  <c r="AQ35" i="2"/>
  <c r="AR35" i="2"/>
  <c r="AS35" i="2"/>
  <c r="AL35" i="2"/>
  <c r="AM35" i="2"/>
  <c r="AN35" i="2"/>
  <c r="AG35" i="2"/>
  <c r="AH35" i="2"/>
  <c r="AI35" i="2"/>
  <c r="AC35" i="2"/>
  <c r="AD35" i="2"/>
  <c r="AB35" i="2"/>
  <c r="W35" i="2"/>
  <c r="X35" i="2"/>
  <c r="Y35" i="2"/>
  <c r="S35" i="2"/>
  <c r="T35" i="2"/>
  <c r="R35" i="2"/>
  <c r="N35" i="2"/>
  <c r="O35" i="2"/>
  <c r="M35" i="2"/>
  <c r="P34" i="2"/>
  <c r="U34" i="2" s="1"/>
  <c r="Z34" i="2" s="1"/>
  <c r="AE34" i="2" s="1"/>
  <c r="AJ34" i="2" s="1"/>
  <c r="AO34" i="2" s="1"/>
  <c r="AT34" i="2" s="1"/>
  <c r="AY34" i="2" s="1"/>
  <c r="BD34" i="2" s="1"/>
  <c r="BI34" i="2" s="1"/>
  <c r="BN34" i="2" s="1"/>
  <c r="BS34" i="2" s="1"/>
  <c r="C36" i="2"/>
  <c r="S23" i="8" l="1"/>
  <c r="T23" i="8"/>
  <c r="R23" i="8"/>
  <c r="W23" i="8"/>
  <c r="X23" i="8"/>
  <c r="Y23" i="8"/>
  <c r="AB23" i="8"/>
  <c r="AC23" i="8"/>
  <c r="AD23" i="8"/>
  <c r="AA23" i="8"/>
  <c r="AG23" i="8"/>
  <c r="AH23" i="8"/>
  <c r="AI23" i="8"/>
  <c r="AF23" i="8"/>
  <c r="AK23" i="8"/>
  <c r="BP23" i="8"/>
  <c r="BQ23" i="8"/>
  <c r="BR23" i="8"/>
  <c r="BO23" i="8"/>
  <c r="BK23" i="8"/>
  <c r="BL23" i="8"/>
  <c r="BM23" i="8"/>
  <c r="BJ23" i="8"/>
  <c r="BF23" i="8"/>
  <c r="BG23" i="8"/>
  <c r="BH23" i="8"/>
  <c r="BE23" i="8"/>
  <c r="BA23" i="8"/>
  <c r="BB23" i="8"/>
  <c r="BC23" i="8"/>
  <c r="AZ23" i="8"/>
  <c r="AV23" i="8"/>
  <c r="AW23" i="8"/>
  <c r="AX23" i="8"/>
  <c r="AU23" i="8"/>
  <c r="AQ23" i="8"/>
  <c r="AR23" i="8"/>
  <c r="AS23" i="8"/>
  <c r="AP23" i="8"/>
  <c r="AN23" i="8"/>
  <c r="AM23" i="8"/>
  <c r="AL23" i="8"/>
  <c r="AJ4" i="8"/>
  <c r="AO4" i="8" s="1"/>
  <c r="AT4" i="8" s="1"/>
  <c r="AY4" i="8" s="1"/>
  <c r="BD4" i="8" s="1"/>
  <c r="BI4" i="8" s="1"/>
  <c r="BN4" i="8" s="1"/>
  <c r="BS4" i="8" s="1"/>
  <c r="G4" i="8" s="1"/>
  <c r="P55" i="15" l="1"/>
  <c r="U55" i="15" s="1"/>
  <c r="Z55" i="15" s="1"/>
  <c r="AE55" i="15" s="1"/>
  <c r="AJ55" i="15" s="1"/>
  <c r="AO55" i="15" l="1"/>
  <c r="N23" i="8"/>
  <c r="O23" i="8"/>
  <c r="M23" i="8"/>
  <c r="P3" i="8"/>
  <c r="AT55" i="15" l="1"/>
  <c r="C13" i="14"/>
  <c r="I4" i="14"/>
  <c r="P4" i="14"/>
  <c r="U4" i="14" s="1"/>
  <c r="Z4" i="14" s="1"/>
  <c r="AE4" i="14" s="1"/>
  <c r="AJ4" i="14" s="1"/>
  <c r="AO4" i="14" s="1"/>
  <c r="AT4" i="14" s="1"/>
  <c r="AY4" i="14" s="1"/>
  <c r="BD4" i="14" s="1"/>
  <c r="BI4" i="14" s="1"/>
  <c r="BN4" i="14" s="1"/>
  <c r="BS4" i="14" s="1"/>
  <c r="AY55" i="15" l="1"/>
  <c r="P3" i="16"/>
  <c r="BD55" i="15" l="1"/>
  <c r="E13" i="15"/>
  <c r="BI55" i="15" l="1"/>
  <c r="BN55" i="15" l="1"/>
  <c r="I8" i="20"/>
  <c r="P8" i="20"/>
  <c r="U8" i="20" s="1"/>
  <c r="Z8" i="20" s="1"/>
  <c r="AE8" i="20" s="1"/>
  <c r="AJ8" i="20" s="1"/>
  <c r="AO8" i="20" s="1"/>
  <c r="AT8" i="20" s="1"/>
  <c r="AY8" i="20" s="1"/>
  <c r="BD8" i="20" s="1"/>
  <c r="I17" i="16"/>
  <c r="H8" i="6"/>
  <c r="BS55" i="15" l="1"/>
  <c r="G55" i="15" s="1"/>
  <c r="J56" i="4"/>
  <c r="BI8" i="20" l="1"/>
  <c r="BN8" i="20" s="1"/>
  <c r="BS8" i="20" s="1"/>
  <c r="G8" i="20" s="1"/>
  <c r="M7" i="6" l="1"/>
  <c r="N7" i="6"/>
  <c r="O7" i="6"/>
  <c r="Q7" i="6"/>
  <c r="R7" i="6"/>
  <c r="S7" i="6"/>
  <c r="T7" i="6"/>
  <c r="V7" i="6"/>
  <c r="W7" i="6"/>
  <c r="X7" i="6"/>
  <c r="Y7" i="6"/>
  <c r="AA7" i="6"/>
  <c r="AB7" i="6"/>
  <c r="AC7" i="6"/>
  <c r="AD7" i="6"/>
  <c r="AF7" i="6"/>
  <c r="AG7" i="6"/>
  <c r="AH7" i="6"/>
  <c r="AI7" i="6"/>
  <c r="AK7" i="6"/>
  <c r="AL7" i="6"/>
  <c r="AM7" i="6"/>
  <c r="AN7" i="6"/>
  <c r="AP7" i="6"/>
  <c r="AQ7" i="6"/>
  <c r="AR7" i="6"/>
  <c r="AS7" i="6"/>
  <c r="AU7" i="6"/>
  <c r="AV7" i="6"/>
  <c r="AW7" i="6"/>
  <c r="AX7" i="6"/>
  <c r="AZ7" i="6"/>
  <c r="BA7" i="6"/>
  <c r="BB7" i="6"/>
  <c r="BC7" i="6"/>
  <c r="BE7" i="6"/>
  <c r="BF7" i="6"/>
  <c r="BG7" i="6"/>
  <c r="BH7" i="6"/>
  <c r="BP7" i="6"/>
  <c r="BQ7" i="6"/>
  <c r="BR7" i="6"/>
  <c r="BO7" i="6"/>
  <c r="BJ7" i="6"/>
  <c r="BK7" i="6"/>
  <c r="BL7" i="6"/>
  <c r="BM7" i="6"/>
  <c r="C8" i="6" l="1"/>
  <c r="I9" i="20" l="1"/>
  <c r="P9" i="20"/>
  <c r="U9" i="20" s="1"/>
  <c r="Z9" i="20" s="1"/>
  <c r="AE9" i="20" s="1"/>
  <c r="AJ9" i="20" s="1"/>
  <c r="AO9" i="20" s="1"/>
  <c r="AT9" i="20" s="1"/>
  <c r="AY9" i="20" s="1"/>
  <c r="BD9" i="20" s="1"/>
  <c r="BI9" i="20" s="1"/>
  <c r="BN9" i="20" s="1"/>
  <c r="BS9" i="20" s="1"/>
  <c r="G9" i="20" s="1"/>
  <c r="H19" i="16" l="1"/>
  <c r="P17" i="16" l="1"/>
  <c r="U17" i="16" s="1"/>
  <c r="Z17" i="16" s="1"/>
  <c r="AE17" i="16" s="1"/>
  <c r="P16" i="16"/>
  <c r="U16" i="16" s="1"/>
  <c r="Z16" i="16" s="1"/>
  <c r="AE16" i="16" s="1"/>
  <c r="AJ16" i="16" s="1"/>
  <c r="AO16" i="16" s="1"/>
  <c r="I16" i="16"/>
  <c r="F13" i="15" l="1"/>
  <c r="I28" i="17" l="1"/>
  <c r="I29" i="17"/>
  <c r="I24" i="17"/>
  <c r="I20" i="17"/>
  <c r="I10" i="17" l="1"/>
  <c r="P3" i="21"/>
  <c r="U3" i="21" s="1"/>
  <c r="Z3" i="21" s="1"/>
  <c r="AE3" i="21" s="1"/>
  <c r="AJ3" i="21" s="1"/>
  <c r="AO3" i="21" s="1"/>
  <c r="AT3" i="21" s="1"/>
  <c r="AY3" i="21" s="1"/>
  <c r="P4" i="17"/>
  <c r="U4" i="17" s="1"/>
  <c r="Z4" i="17" s="1"/>
  <c r="AE4" i="17" s="1"/>
  <c r="AJ4" i="17" s="1"/>
  <c r="AO4" i="17" s="1"/>
  <c r="AT4" i="17" s="1"/>
  <c r="AY4" i="17" s="1"/>
  <c r="BD4" i="17" s="1"/>
  <c r="BI4" i="17" s="1"/>
  <c r="I43" i="14"/>
  <c r="P43" i="14" l="1"/>
  <c r="U43" i="14" s="1"/>
  <c r="Z43" i="14" s="1"/>
  <c r="AE43" i="14" s="1"/>
  <c r="AJ43" i="14" s="1"/>
  <c r="AO43" i="14" s="1"/>
  <c r="AT43" i="14" s="1"/>
  <c r="AY43" i="14" s="1"/>
  <c r="BD43" i="14" s="1"/>
  <c r="BI43" i="14" s="1"/>
  <c r="BN43" i="14" s="1"/>
  <c r="BS43" i="14" s="1"/>
  <c r="G43" i="14" s="1"/>
  <c r="H32" i="17" l="1"/>
  <c r="E32" i="17"/>
  <c r="P29" i="17"/>
  <c r="U29" i="17" s="1"/>
  <c r="N31" i="17"/>
  <c r="O31" i="17"/>
  <c r="Q31" i="17"/>
  <c r="R31" i="17"/>
  <c r="S31" i="17"/>
  <c r="T31" i="17"/>
  <c r="V31" i="17"/>
  <c r="W31" i="17"/>
  <c r="X31" i="17"/>
  <c r="Y31" i="17"/>
  <c r="AA31" i="17"/>
  <c r="AB31" i="17"/>
  <c r="AC31" i="17"/>
  <c r="AD31" i="17"/>
  <c r="AF31" i="17"/>
  <c r="AG31" i="17"/>
  <c r="AH31" i="17"/>
  <c r="AI31" i="17"/>
  <c r="AK31" i="17"/>
  <c r="AL31" i="17"/>
  <c r="AM31" i="17"/>
  <c r="AN31" i="17"/>
  <c r="AP31" i="17"/>
  <c r="AQ31" i="17"/>
  <c r="AR31" i="17"/>
  <c r="AS31" i="17"/>
  <c r="AU31" i="17"/>
  <c r="AV31" i="17"/>
  <c r="AW31" i="17"/>
  <c r="AX31" i="17"/>
  <c r="AZ31" i="17"/>
  <c r="BA31" i="17"/>
  <c r="BB31" i="17"/>
  <c r="BC31" i="17"/>
  <c r="BE31" i="17"/>
  <c r="BF31" i="17"/>
  <c r="BG31" i="17"/>
  <c r="BH31" i="17"/>
  <c r="BJ31" i="17"/>
  <c r="BK31" i="17"/>
  <c r="BL31" i="17"/>
  <c r="BM31" i="17"/>
  <c r="BO31" i="17"/>
  <c r="BP31" i="17"/>
  <c r="BQ31" i="17"/>
  <c r="BR31" i="17"/>
  <c r="M31" i="17"/>
  <c r="C32" i="17"/>
  <c r="C43" i="16"/>
  <c r="Z29" i="17" l="1"/>
  <c r="AE29" i="17" s="1"/>
  <c r="AJ29" i="17" s="1"/>
  <c r="N42" i="16"/>
  <c r="O42" i="16"/>
  <c r="Q42" i="16"/>
  <c r="R42" i="16"/>
  <c r="S42" i="16"/>
  <c r="T42" i="16"/>
  <c r="V42" i="16"/>
  <c r="W42" i="16"/>
  <c r="X42" i="16"/>
  <c r="Y42" i="16"/>
  <c r="AA42" i="16"/>
  <c r="AB42" i="16"/>
  <c r="AC42" i="16"/>
  <c r="AD42" i="16"/>
  <c r="AF42" i="16"/>
  <c r="AG42" i="16"/>
  <c r="AH42" i="16"/>
  <c r="AI42" i="16"/>
  <c r="AK42" i="16"/>
  <c r="AL42" i="16"/>
  <c r="AM42" i="16"/>
  <c r="AN42" i="16"/>
  <c r="AP42" i="16"/>
  <c r="AQ42" i="16"/>
  <c r="AR42" i="16"/>
  <c r="AS42" i="16"/>
  <c r="AU42" i="16"/>
  <c r="AV42" i="16"/>
  <c r="AW42" i="16"/>
  <c r="AX42" i="16"/>
  <c r="AZ42" i="16"/>
  <c r="BA42" i="16"/>
  <c r="BB42" i="16"/>
  <c r="BC42" i="16"/>
  <c r="BE42" i="16"/>
  <c r="BF42" i="16"/>
  <c r="BG42" i="16"/>
  <c r="BH42" i="16"/>
  <c r="BJ42" i="16"/>
  <c r="BK42" i="16"/>
  <c r="BL42" i="16"/>
  <c r="BM42" i="16"/>
  <c r="BO42" i="16"/>
  <c r="BP42" i="16"/>
  <c r="BQ42" i="16"/>
  <c r="BR42" i="16"/>
  <c r="M42" i="16"/>
  <c r="J43" i="16"/>
  <c r="H43" i="16"/>
  <c r="E43" i="16"/>
  <c r="AO29" i="17" l="1"/>
  <c r="AT29" i="17" l="1"/>
  <c r="P10" i="17"/>
  <c r="U10" i="17" s="1"/>
  <c r="Z10" i="17" s="1"/>
  <c r="AE10" i="17" s="1"/>
  <c r="AJ10" i="17" s="1"/>
  <c r="AO10" i="17" s="1"/>
  <c r="AT10" i="17" s="1"/>
  <c r="AY10" i="17" s="1"/>
  <c r="BD10" i="17" s="1"/>
  <c r="BI10" i="17" s="1"/>
  <c r="BN10" i="17" s="1"/>
  <c r="BS10" i="17" s="1"/>
  <c r="AY29" i="17" l="1"/>
  <c r="P20" i="17"/>
  <c r="U20" i="17" s="1"/>
  <c r="Z20" i="17" s="1"/>
  <c r="AE20" i="17" s="1"/>
  <c r="AJ20" i="17" s="1"/>
  <c r="AO20" i="17" s="1"/>
  <c r="AT20" i="17" s="1"/>
  <c r="AY20" i="17" s="1"/>
  <c r="BD20" i="17" s="1"/>
  <c r="BI20" i="17" s="1"/>
  <c r="BN20" i="17" s="1"/>
  <c r="BS20" i="17" s="1"/>
  <c r="G20" i="17" s="1"/>
  <c r="BD29" i="17" l="1"/>
  <c r="H13" i="15"/>
  <c r="I13" i="15" s="1"/>
  <c r="Q13" i="15"/>
  <c r="V13" i="15" s="1"/>
  <c r="AA13" i="15" s="1"/>
  <c r="AF13" i="15" s="1"/>
  <c r="AK13" i="15" s="1"/>
  <c r="AP13" i="15" s="1"/>
  <c r="AU13" i="15" s="1"/>
  <c r="AZ13" i="15" s="1"/>
  <c r="BE13" i="15" s="1"/>
  <c r="BJ13" i="15" s="1"/>
  <c r="BO13" i="15" s="1"/>
  <c r="N13" i="15"/>
  <c r="S13" i="15" s="1"/>
  <c r="X13" i="15" s="1"/>
  <c r="AC13" i="15" s="1"/>
  <c r="AH13" i="15" s="1"/>
  <c r="AM13" i="15" s="1"/>
  <c r="AR13" i="15" s="1"/>
  <c r="AW13" i="15" s="1"/>
  <c r="BB13" i="15" s="1"/>
  <c r="BG13" i="15" s="1"/>
  <c r="BL13" i="15" s="1"/>
  <c r="BQ13" i="15" s="1"/>
  <c r="O13" i="15"/>
  <c r="T13" i="15" s="1"/>
  <c r="Y13" i="15" s="1"/>
  <c r="AD13" i="15" s="1"/>
  <c r="AI13" i="15" s="1"/>
  <c r="AN13" i="15" s="1"/>
  <c r="AS13" i="15" s="1"/>
  <c r="AX13" i="15" s="1"/>
  <c r="BC13" i="15" s="1"/>
  <c r="BH13" i="15" s="1"/>
  <c r="BM13" i="15" s="1"/>
  <c r="BR13" i="15" s="1"/>
  <c r="M13" i="15"/>
  <c r="R13" i="15" s="1"/>
  <c r="W13" i="15" s="1"/>
  <c r="AB13" i="15" s="1"/>
  <c r="AG13" i="15" s="1"/>
  <c r="AL13" i="15" s="1"/>
  <c r="AQ13" i="15" s="1"/>
  <c r="AV13" i="15" s="1"/>
  <c r="BA13" i="15" s="1"/>
  <c r="BF13" i="15" s="1"/>
  <c r="BK13" i="15" s="1"/>
  <c r="BP13" i="15" s="1"/>
  <c r="BI29" i="17" l="1"/>
  <c r="BN29" i="17" l="1"/>
  <c r="K55" i="4"/>
  <c r="Q78" i="15"/>
  <c r="R78" i="15"/>
  <c r="S78" i="15"/>
  <c r="T78" i="15"/>
  <c r="V78" i="15"/>
  <c r="W78" i="15"/>
  <c r="X78" i="15"/>
  <c r="Y78" i="15"/>
  <c r="AA78" i="15"/>
  <c r="AB78" i="15"/>
  <c r="AC78" i="15"/>
  <c r="AD78" i="15"/>
  <c r="AF78" i="15"/>
  <c r="AG78" i="15"/>
  <c r="AH78" i="15"/>
  <c r="AI78" i="15"/>
  <c r="AK78" i="15"/>
  <c r="AL78" i="15"/>
  <c r="AM78" i="15"/>
  <c r="AN78" i="15"/>
  <c r="AP78" i="15"/>
  <c r="AQ78" i="15"/>
  <c r="AR78" i="15"/>
  <c r="AS78" i="15"/>
  <c r="AU78" i="15"/>
  <c r="AV78" i="15"/>
  <c r="AW78" i="15"/>
  <c r="AX78" i="15"/>
  <c r="AZ78" i="15"/>
  <c r="BA78" i="15"/>
  <c r="BB78" i="15"/>
  <c r="BC78" i="15"/>
  <c r="BE78" i="15"/>
  <c r="BF78" i="15"/>
  <c r="BG78" i="15"/>
  <c r="BH78" i="15"/>
  <c r="BJ78" i="15"/>
  <c r="BK78" i="15"/>
  <c r="BL78" i="15"/>
  <c r="BM78" i="15"/>
  <c r="BO78" i="15"/>
  <c r="BP78" i="15"/>
  <c r="BQ78" i="15"/>
  <c r="BR78" i="15"/>
  <c r="M78" i="15"/>
  <c r="N78" i="15"/>
  <c r="O78" i="15"/>
  <c r="M68" i="15"/>
  <c r="N68" i="15"/>
  <c r="O68" i="15"/>
  <c r="Q51" i="15"/>
  <c r="R51" i="15"/>
  <c r="S51" i="15"/>
  <c r="T51" i="15"/>
  <c r="V51" i="15"/>
  <c r="W51" i="15"/>
  <c r="X51" i="15"/>
  <c r="Y51" i="15"/>
  <c r="AA51" i="15"/>
  <c r="AB51" i="15"/>
  <c r="AC51" i="15"/>
  <c r="AD51" i="15"/>
  <c r="AF51" i="15"/>
  <c r="AG51" i="15"/>
  <c r="AH51" i="15"/>
  <c r="AI51" i="15"/>
  <c r="AK51" i="15"/>
  <c r="AL51" i="15"/>
  <c r="AM51" i="15"/>
  <c r="AN51" i="15"/>
  <c r="AP51" i="15"/>
  <c r="AQ51" i="15"/>
  <c r="AR51" i="15"/>
  <c r="AS51" i="15"/>
  <c r="AU51" i="15"/>
  <c r="AV51" i="15"/>
  <c r="AW51" i="15"/>
  <c r="AX51" i="15"/>
  <c r="AZ51" i="15"/>
  <c r="BA51" i="15"/>
  <c r="BB51" i="15"/>
  <c r="BC51" i="15"/>
  <c r="BE51" i="15"/>
  <c r="BF51" i="15"/>
  <c r="BG51" i="15"/>
  <c r="BH51" i="15"/>
  <c r="BJ51" i="15"/>
  <c r="BK51" i="15"/>
  <c r="BL51" i="15"/>
  <c r="BM51" i="15"/>
  <c r="BO51" i="15"/>
  <c r="BP51" i="15"/>
  <c r="BQ51" i="15"/>
  <c r="BR51" i="15"/>
  <c r="M51" i="15"/>
  <c r="N51" i="15"/>
  <c r="O51" i="15"/>
  <c r="Q39" i="15"/>
  <c r="R39" i="15"/>
  <c r="S39" i="15"/>
  <c r="T39" i="15"/>
  <c r="V39" i="15"/>
  <c r="W39" i="15"/>
  <c r="X39" i="15"/>
  <c r="Y39" i="15"/>
  <c r="AA39" i="15"/>
  <c r="AB39" i="15"/>
  <c r="AC39" i="15"/>
  <c r="AD39" i="15"/>
  <c r="AF39" i="15"/>
  <c r="AG39" i="15"/>
  <c r="AH39" i="15"/>
  <c r="AI39" i="15"/>
  <c r="AK39" i="15"/>
  <c r="AL39" i="15"/>
  <c r="AM39" i="15"/>
  <c r="AN39" i="15"/>
  <c r="AP39" i="15"/>
  <c r="AQ39" i="15"/>
  <c r="AR39" i="15"/>
  <c r="AS39" i="15"/>
  <c r="AU39" i="15"/>
  <c r="AV39" i="15"/>
  <c r="AW39" i="15"/>
  <c r="AX39" i="15"/>
  <c r="AZ39" i="15"/>
  <c r="BA39" i="15"/>
  <c r="BB39" i="15"/>
  <c r="BC39" i="15"/>
  <c r="BE39" i="15"/>
  <c r="BF39" i="15"/>
  <c r="BG39" i="15"/>
  <c r="BH39" i="15"/>
  <c r="BJ39" i="15"/>
  <c r="BK39" i="15"/>
  <c r="BL39" i="15"/>
  <c r="BM39" i="15"/>
  <c r="BO39" i="15"/>
  <c r="BP39" i="15"/>
  <c r="BQ39" i="15"/>
  <c r="BR39" i="15"/>
  <c r="M39" i="15"/>
  <c r="N39" i="15"/>
  <c r="O39" i="15"/>
  <c r="Q30" i="15"/>
  <c r="R30" i="15"/>
  <c r="S30" i="15"/>
  <c r="T30" i="15"/>
  <c r="V30" i="15"/>
  <c r="W30" i="15"/>
  <c r="X30" i="15"/>
  <c r="Y30" i="15"/>
  <c r="AA30" i="15"/>
  <c r="AB30" i="15"/>
  <c r="AC30" i="15"/>
  <c r="AD30" i="15"/>
  <c r="AF30" i="15"/>
  <c r="AG30" i="15"/>
  <c r="AH30" i="15"/>
  <c r="AI30" i="15"/>
  <c r="AK30" i="15"/>
  <c r="AL30" i="15"/>
  <c r="AM30" i="15"/>
  <c r="AN30" i="15"/>
  <c r="AP30" i="15"/>
  <c r="AQ30" i="15"/>
  <c r="AR30" i="15"/>
  <c r="AS30" i="15"/>
  <c r="AU30" i="15"/>
  <c r="AV30" i="15"/>
  <c r="AW30" i="15"/>
  <c r="AX30" i="15"/>
  <c r="AZ30" i="15"/>
  <c r="BA30" i="15"/>
  <c r="BB30" i="15"/>
  <c r="BC30" i="15"/>
  <c r="BE30" i="15"/>
  <c r="BF30" i="15"/>
  <c r="BG30" i="15"/>
  <c r="BH30" i="15"/>
  <c r="BJ30" i="15"/>
  <c r="BK30" i="15"/>
  <c r="BL30" i="15"/>
  <c r="BM30" i="15"/>
  <c r="BO30" i="15"/>
  <c r="BP30" i="15"/>
  <c r="BQ30" i="15"/>
  <c r="BR30" i="15"/>
  <c r="M30" i="15"/>
  <c r="N30" i="15"/>
  <c r="O30" i="15"/>
  <c r="Q7" i="15"/>
  <c r="R7" i="15"/>
  <c r="S7" i="15"/>
  <c r="T7" i="15"/>
  <c r="V7" i="15"/>
  <c r="W7" i="15"/>
  <c r="X7" i="15"/>
  <c r="Y7" i="15"/>
  <c r="AA7" i="15"/>
  <c r="AB7" i="15"/>
  <c r="AC7" i="15"/>
  <c r="AD7" i="15"/>
  <c r="AF7" i="15"/>
  <c r="AG7" i="15"/>
  <c r="AH7" i="15"/>
  <c r="AI7" i="15"/>
  <c r="AK7" i="15"/>
  <c r="AL7" i="15"/>
  <c r="AM7" i="15"/>
  <c r="AN7" i="15"/>
  <c r="AP7" i="15"/>
  <c r="AQ7" i="15"/>
  <c r="AR7" i="15"/>
  <c r="AS7" i="15"/>
  <c r="AU7" i="15"/>
  <c r="AV7" i="15"/>
  <c r="AW7" i="15"/>
  <c r="AX7" i="15"/>
  <c r="AZ7" i="15"/>
  <c r="BA7" i="15"/>
  <c r="BB7" i="15"/>
  <c r="BC7" i="15"/>
  <c r="BE7" i="15"/>
  <c r="BF7" i="15"/>
  <c r="BG7" i="15"/>
  <c r="BH7" i="15"/>
  <c r="BJ7" i="15"/>
  <c r="BK7" i="15"/>
  <c r="BL7" i="15"/>
  <c r="BM7" i="15"/>
  <c r="BO7" i="15"/>
  <c r="BP7" i="15"/>
  <c r="BQ7" i="15"/>
  <c r="BR7" i="15"/>
  <c r="M7" i="15"/>
  <c r="N7" i="15"/>
  <c r="O7" i="15"/>
  <c r="P5" i="15"/>
  <c r="P6" i="15"/>
  <c r="P4" i="15"/>
  <c r="P3" i="15"/>
  <c r="U3" i="15" s="1"/>
  <c r="Z3" i="15" s="1"/>
  <c r="P11" i="15"/>
  <c r="P13" i="15" s="1"/>
  <c r="P10" i="15"/>
  <c r="U10" i="15" s="1"/>
  <c r="Z10" i="15" s="1"/>
  <c r="AE10" i="15" s="1"/>
  <c r="P15" i="15"/>
  <c r="U15" i="15" s="1"/>
  <c r="Z15" i="15" s="1"/>
  <c r="P26" i="15"/>
  <c r="P27" i="15"/>
  <c r="P28" i="15"/>
  <c r="P29" i="15"/>
  <c r="P25" i="15"/>
  <c r="P24" i="15"/>
  <c r="P35" i="15"/>
  <c r="P36" i="15"/>
  <c r="P37" i="15"/>
  <c r="P38" i="15"/>
  <c r="P34" i="15"/>
  <c r="P33" i="15"/>
  <c r="U33" i="15" s="1"/>
  <c r="P45" i="15"/>
  <c r="P46" i="15"/>
  <c r="P47" i="15"/>
  <c r="P48" i="15"/>
  <c r="P49" i="15"/>
  <c r="P50" i="15"/>
  <c r="P43" i="15"/>
  <c r="P42" i="15"/>
  <c r="U42" i="15" s="1"/>
  <c r="P57" i="15"/>
  <c r="P58" i="15"/>
  <c r="P61" i="15"/>
  <c r="P62" i="15"/>
  <c r="P64" i="15"/>
  <c r="P65" i="15"/>
  <c r="P66" i="15"/>
  <c r="P56" i="15"/>
  <c r="P54" i="15"/>
  <c r="P73" i="15"/>
  <c r="P75" i="15"/>
  <c r="P76" i="15"/>
  <c r="P77" i="15"/>
  <c r="P72" i="15"/>
  <c r="P71" i="15"/>
  <c r="U71" i="15" s="1"/>
  <c r="H8" i="15"/>
  <c r="H31" i="15"/>
  <c r="H40" i="15"/>
  <c r="H52" i="15"/>
  <c r="H79" i="15"/>
  <c r="I4" i="15"/>
  <c r="I5" i="15"/>
  <c r="I6" i="15"/>
  <c r="I11" i="15"/>
  <c r="G55" i="4" s="1"/>
  <c r="H55" i="4" s="1"/>
  <c r="I16" i="15"/>
  <c r="G45" i="4" s="1"/>
  <c r="I20" i="15"/>
  <c r="I25" i="15"/>
  <c r="I26" i="15"/>
  <c r="I27" i="15"/>
  <c r="I28" i="15"/>
  <c r="I29" i="15"/>
  <c r="I34" i="15"/>
  <c r="I35" i="15"/>
  <c r="I36" i="15"/>
  <c r="I37" i="15"/>
  <c r="I38" i="15"/>
  <c r="I43" i="15"/>
  <c r="I45" i="15"/>
  <c r="I46" i="15"/>
  <c r="I47" i="15"/>
  <c r="I48" i="15"/>
  <c r="I49" i="15"/>
  <c r="I50" i="15"/>
  <c r="I56" i="15"/>
  <c r="I57" i="15"/>
  <c r="I58" i="15"/>
  <c r="I61" i="15"/>
  <c r="I62" i="15"/>
  <c r="I64" i="15"/>
  <c r="I65" i="15"/>
  <c r="I66" i="15"/>
  <c r="I72" i="15"/>
  <c r="I73" i="15"/>
  <c r="I75" i="15"/>
  <c r="I76" i="15"/>
  <c r="I77" i="15"/>
  <c r="Q17" i="18"/>
  <c r="R17" i="18"/>
  <c r="S17" i="18"/>
  <c r="T17" i="18"/>
  <c r="V17" i="18"/>
  <c r="W17" i="18"/>
  <c r="X17" i="18"/>
  <c r="Y17" i="18"/>
  <c r="AA17" i="18"/>
  <c r="AB17" i="18"/>
  <c r="AC17" i="18"/>
  <c r="AD17" i="18"/>
  <c r="AF17" i="18"/>
  <c r="AG17" i="18"/>
  <c r="AH17" i="18"/>
  <c r="AI17" i="18"/>
  <c r="AK17" i="18"/>
  <c r="AL17" i="18"/>
  <c r="AM17" i="18"/>
  <c r="AN17" i="18"/>
  <c r="AP17" i="18"/>
  <c r="AQ17" i="18"/>
  <c r="AR17" i="18"/>
  <c r="AS17" i="18"/>
  <c r="AU17" i="18"/>
  <c r="AV17" i="18"/>
  <c r="AW17" i="18"/>
  <c r="AX17" i="18"/>
  <c r="AZ17" i="18"/>
  <c r="BA17" i="18"/>
  <c r="BB17" i="18"/>
  <c r="BC17" i="18"/>
  <c r="BE17" i="18"/>
  <c r="BF17" i="18"/>
  <c r="BG17" i="18"/>
  <c r="BH17" i="18"/>
  <c r="BJ17" i="18"/>
  <c r="BK17" i="18"/>
  <c r="BL17" i="18"/>
  <c r="BM17" i="18"/>
  <c r="BO17" i="18"/>
  <c r="BP17" i="18"/>
  <c r="BQ17" i="18"/>
  <c r="BR17" i="18"/>
  <c r="M17" i="18"/>
  <c r="N17" i="18"/>
  <c r="O17" i="18"/>
  <c r="P15" i="18"/>
  <c r="P16" i="18"/>
  <c r="P14" i="18"/>
  <c r="P13" i="18"/>
  <c r="H18" i="18"/>
  <c r="I14" i="18"/>
  <c r="I15" i="18"/>
  <c r="I16" i="18"/>
  <c r="Q10" i="18"/>
  <c r="R10" i="18"/>
  <c r="S10" i="18"/>
  <c r="T10" i="18"/>
  <c r="V10" i="18"/>
  <c r="W10" i="18"/>
  <c r="X10" i="18"/>
  <c r="Y10" i="18"/>
  <c r="AA10" i="18"/>
  <c r="AB10" i="18"/>
  <c r="AC10" i="18"/>
  <c r="AD10" i="18"/>
  <c r="AF10" i="18"/>
  <c r="AG10" i="18"/>
  <c r="AH10" i="18"/>
  <c r="AI10" i="18"/>
  <c r="AK10" i="18"/>
  <c r="AL10" i="18"/>
  <c r="AM10" i="18"/>
  <c r="AN10" i="18"/>
  <c r="AP10" i="18"/>
  <c r="AQ10" i="18"/>
  <c r="AR10" i="18"/>
  <c r="AS10" i="18"/>
  <c r="AU10" i="18"/>
  <c r="AV10" i="18"/>
  <c r="AW10" i="18"/>
  <c r="AX10" i="18"/>
  <c r="AZ10" i="18"/>
  <c r="BA10" i="18"/>
  <c r="BB10" i="18"/>
  <c r="BC10" i="18"/>
  <c r="BE10" i="18"/>
  <c r="BF10" i="18"/>
  <c r="BG10" i="18"/>
  <c r="BH10" i="18"/>
  <c r="BJ10" i="18"/>
  <c r="BK10" i="18"/>
  <c r="BL10" i="18"/>
  <c r="BM10" i="18"/>
  <c r="BO10" i="18"/>
  <c r="BP10" i="18"/>
  <c r="BQ10" i="18"/>
  <c r="BR10" i="18"/>
  <c r="M10" i="18"/>
  <c r="N10" i="18"/>
  <c r="O10" i="18"/>
  <c r="P5" i="18"/>
  <c r="P6" i="18"/>
  <c r="P7" i="18"/>
  <c r="P4" i="18"/>
  <c r="P3" i="18"/>
  <c r="I4" i="18"/>
  <c r="I5" i="18"/>
  <c r="I6" i="18"/>
  <c r="I7" i="18"/>
  <c r="I8" i="18"/>
  <c r="Q23" i="19"/>
  <c r="R23" i="19"/>
  <c r="S23" i="19"/>
  <c r="T23" i="19"/>
  <c r="V23" i="19"/>
  <c r="W23" i="19"/>
  <c r="X23" i="19"/>
  <c r="Y23" i="19"/>
  <c r="AA23" i="19"/>
  <c r="AB23" i="19"/>
  <c r="AC23" i="19"/>
  <c r="AD23" i="19"/>
  <c r="AF23" i="19"/>
  <c r="AG23" i="19"/>
  <c r="AH23" i="19"/>
  <c r="AI23" i="19"/>
  <c r="AK23" i="19"/>
  <c r="AL23" i="19"/>
  <c r="AM23" i="19"/>
  <c r="AN23" i="19"/>
  <c r="AP23" i="19"/>
  <c r="AQ23" i="19"/>
  <c r="AR23" i="19"/>
  <c r="AS23" i="19"/>
  <c r="AU23" i="19"/>
  <c r="AV23" i="19"/>
  <c r="AW23" i="19"/>
  <c r="AX23" i="19"/>
  <c r="AZ23" i="19"/>
  <c r="BA23" i="19"/>
  <c r="BB23" i="19"/>
  <c r="BC23" i="19"/>
  <c r="BE23" i="19"/>
  <c r="BF23" i="19"/>
  <c r="BG23" i="19"/>
  <c r="BH23" i="19"/>
  <c r="BJ23" i="19"/>
  <c r="BK23" i="19"/>
  <c r="BL23" i="19"/>
  <c r="BM23" i="19"/>
  <c r="BO23" i="19"/>
  <c r="BP23" i="19"/>
  <c r="BQ23" i="19"/>
  <c r="BR23" i="19"/>
  <c r="P12" i="19"/>
  <c r="P13" i="19"/>
  <c r="P14" i="19"/>
  <c r="P15" i="19"/>
  <c r="P16" i="19"/>
  <c r="P19" i="19"/>
  <c r="P21" i="19"/>
  <c r="U21" i="19" s="1"/>
  <c r="P22" i="19"/>
  <c r="U22" i="19" s="1"/>
  <c r="H24" i="19"/>
  <c r="U11" i="19"/>
  <c r="I12" i="19"/>
  <c r="I13" i="19"/>
  <c r="I14" i="19"/>
  <c r="I16" i="19"/>
  <c r="I19" i="19"/>
  <c r="I21" i="19"/>
  <c r="I22" i="19"/>
  <c r="Q8" i="19"/>
  <c r="R8" i="19"/>
  <c r="S8" i="19"/>
  <c r="T8" i="19"/>
  <c r="V8" i="19"/>
  <c r="W8" i="19"/>
  <c r="X8" i="19"/>
  <c r="Y8" i="19"/>
  <c r="AA8" i="19"/>
  <c r="AB8" i="19"/>
  <c r="AC8" i="19"/>
  <c r="AD8" i="19"/>
  <c r="AF8" i="19"/>
  <c r="AG8" i="19"/>
  <c r="AH8" i="19"/>
  <c r="AI8" i="19"/>
  <c r="AK8" i="19"/>
  <c r="AL8" i="19"/>
  <c r="AM8" i="19"/>
  <c r="AN8" i="19"/>
  <c r="AP8" i="19"/>
  <c r="AQ8" i="19"/>
  <c r="AR8" i="19"/>
  <c r="AS8" i="19"/>
  <c r="AU8" i="19"/>
  <c r="AV8" i="19"/>
  <c r="AW8" i="19"/>
  <c r="AX8" i="19"/>
  <c r="AZ8" i="19"/>
  <c r="BA8" i="19"/>
  <c r="BB8" i="19"/>
  <c r="BC8" i="19"/>
  <c r="BE8" i="19"/>
  <c r="BF8" i="19"/>
  <c r="BG8" i="19"/>
  <c r="BH8" i="19"/>
  <c r="BJ8" i="19"/>
  <c r="BK8" i="19"/>
  <c r="BL8" i="19"/>
  <c r="BM8" i="19"/>
  <c r="BO8" i="19"/>
  <c r="BP8" i="19"/>
  <c r="BQ8" i="19"/>
  <c r="BR8" i="19"/>
  <c r="P4" i="19"/>
  <c r="P5" i="19"/>
  <c r="P6" i="19"/>
  <c r="P7" i="19"/>
  <c r="P3" i="19"/>
  <c r="U3" i="19" s="1"/>
  <c r="Z3" i="19" s="1"/>
  <c r="H9" i="19"/>
  <c r="I4" i="19"/>
  <c r="I5" i="19"/>
  <c r="I6" i="19"/>
  <c r="I7" i="19"/>
  <c r="Q13" i="20"/>
  <c r="R13" i="20"/>
  <c r="S13" i="20"/>
  <c r="T13" i="20"/>
  <c r="V13" i="20"/>
  <c r="W13" i="20"/>
  <c r="X13" i="20"/>
  <c r="Y13" i="20"/>
  <c r="AA13" i="20"/>
  <c r="AB13" i="20"/>
  <c r="AC13" i="20"/>
  <c r="AD13" i="20"/>
  <c r="AF13" i="20"/>
  <c r="AG13" i="20"/>
  <c r="AH13" i="20"/>
  <c r="AI13" i="20"/>
  <c r="AK13" i="20"/>
  <c r="AL13" i="20"/>
  <c r="AM13" i="20"/>
  <c r="AN13" i="20"/>
  <c r="AP13" i="20"/>
  <c r="AQ13" i="20"/>
  <c r="AR13" i="20"/>
  <c r="AS13" i="20"/>
  <c r="AU13" i="20"/>
  <c r="AV13" i="20"/>
  <c r="AW13" i="20"/>
  <c r="AX13" i="20"/>
  <c r="AZ13" i="20"/>
  <c r="BA13" i="20"/>
  <c r="BB13" i="20"/>
  <c r="BC13" i="20"/>
  <c r="BE13" i="20"/>
  <c r="BF13" i="20"/>
  <c r="BG13" i="20"/>
  <c r="BH13" i="20"/>
  <c r="BJ13" i="20"/>
  <c r="BK13" i="20"/>
  <c r="BL13" i="20"/>
  <c r="BM13" i="20"/>
  <c r="BO13" i="20"/>
  <c r="BP13" i="20"/>
  <c r="BQ13" i="20"/>
  <c r="BR13" i="20"/>
  <c r="H14" i="20"/>
  <c r="J14" i="20"/>
  <c r="P5" i="20"/>
  <c r="P6" i="20"/>
  <c r="P7" i="20"/>
  <c r="P10" i="20"/>
  <c r="P12" i="20"/>
  <c r="P4" i="20"/>
  <c r="P3" i="20"/>
  <c r="U3" i="20" s="1"/>
  <c r="I4" i="20"/>
  <c r="I5" i="20"/>
  <c r="I6" i="20"/>
  <c r="I7" i="20"/>
  <c r="I10" i="20"/>
  <c r="I12" i="20"/>
  <c r="Q31" i="21"/>
  <c r="Q32" i="21" s="1"/>
  <c r="R31" i="21"/>
  <c r="S31" i="21"/>
  <c r="T31" i="21"/>
  <c r="V31" i="21"/>
  <c r="V32" i="21" s="1"/>
  <c r="W31" i="21"/>
  <c r="X31" i="21"/>
  <c r="Y31" i="21"/>
  <c r="AA31" i="21"/>
  <c r="AA32" i="21" s="1"/>
  <c r="AB31" i="21"/>
  <c r="AC31" i="21"/>
  <c r="AD31" i="21"/>
  <c r="AF31" i="21"/>
  <c r="AG31" i="21"/>
  <c r="AH31" i="21"/>
  <c r="AI31" i="21"/>
  <c r="AK31" i="21"/>
  <c r="AL31" i="21"/>
  <c r="AM31" i="21"/>
  <c r="AN31" i="21"/>
  <c r="AP31" i="21"/>
  <c r="AQ31" i="21"/>
  <c r="AR31" i="21"/>
  <c r="AS31" i="21"/>
  <c r="AU31" i="21"/>
  <c r="AV31" i="21"/>
  <c r="AW31" i="21"/>
  <c r="AX31" i="21"/>
  <c r="AZ31" i="21"/>
  <c r="BA31" i="21"/>
  <c r="BB31" i="21"/>
  <c r="BC31" i="21"/>
  <c r="BE31" i="21"/>
  <c r="BF31" i="21"/>
  <c r="BG31" i="21"/>
  <c r="BH31" i="21"/>
  <c r="BJ31" i="21"/>
  <c r="BK31" i="21"/>
  <c r="BL31" i="21"/>
  <c r="BM31" i="21"/>
  <c r="BO31" i="21"/>
  <c r="BP31" i="21"/>
  <c r="BQ31" i="21"/>
  <c r="BR31" i="21"/>
  <c r="P20" i="21"/>
  <c r="P21" i="21"/>
  <c r="P22" i="21"/>
  <c r="P23" i="21"/>
  <c r="P24" i="21"/>
  <c r="P25" i="21"/>
  <c r="P26" i="21"/>
  <c r="P27" i="21"/>
  <c r="P28" i="21"/>
  <c r="P29" i="21"/>
  <c r="P19" i="21"/>
  <c r="H32" i="21"/>
  <c r="I20" i="21"/>
  <c r="I21" i="21"/>
  <c r="I22" i="21"/>
  <c r="I23" i="21"/>
  <c r="I24" i="21"/>
  <c r="I25" i="21"/>
  <c r="I26" i="21"/>
  <c r="I27" i="21"/>
  <c r="I28" i="21"/>
  <c r="I29" i="21"/>
  <c r="P15" i="21"/>
  <c r="H17" i="21"/>
  <c r="I15" i="21"/>
  <c r="BO11" i="21"/>
  <c r="BP11" i="21"/>
  <c r="BQ11" i="21"/>
  <c r="BR11" i="21"/>
  <c r="Q11" i="21"/>
  <c r="R11" i="21"/>
  <c r="S11" i="21"/>
  <c r="T11" i="21"/>
  <c r="AA11" i="21"/>
  <c r="AB11" i="21"/>
  <c r="AC11" i="21"/>
  <c r="AD11" i="21"/>
  <c r="AF11" i="21"/>
  <c r="AG11" i="21"/>
  <c r="AH11" i="21"/>
  <c r="AI11" i="21"/>
  <c r="AK11" i="21"/>
  <c r="AL11" i="21"/>
  <c r="AM11" i="21"/>
  <c r="AN11" i="21"/>
  <c r="AP11" i="21"/>
  <c r="AQ11" i="21"/>
  <c r="AR11" i="21"/>
  <c r="AS11" i="21"/>
  <c r="AU11" i="21"/>
  <c r="AV11" i="21"/>
  <c r="AW11" i="21"/>
  <c r="AX11" i="21"/>
  <c r="AZ11" i="21"/>
  <c r="BA11" i="21"/>
  <c r="BB11" i="21"/>
  <c r="BC11" i="21"/>
  <c r="BE11" i="21"/>
  <c r="BF11" i="21"/>
  <c r="BG11" i="21"/>
  <c r="BH11" i="21"/>
  <c r="BJ11" i="21"/>
  <c r="BK11" i="21"/>
  <c r="BL11" i="21"/>
  <c r="BM11" i="21"/>
  <c r="H12" i="21"/>
  <c r="P4" i="21"/>
  <c r="P5" i="21"/>
  <c r="P6" i="21"/>
  <c r="P8" i="21"/>
  <c r="P9" i="21"/>
  <c r="P10" i="21"/>
  <c r="I4" i="21"/>
  <c r="I5" i="21"/>
  <c r="I6" i="21"/>
  <c r="I8" i="21"/>
  <c r="I9" i="21"/>
  <c r="I10" i="21"/>
  <c r="P79" i="14"/>
  <c r="U79" i="14" s="1"/>
  <c r="Q12" i="14"/>
  <c r="R12" i="14"/>
  <c r="S12" i="14"/>
  <c r="T12" i="14"/>
  <c r="V12" i="14"/>
  <c r="W12" i="14"/>
  <c r="X12" i="14"/>
  <c r="Y12" i="14"/>
  <c r="AA12" i="14"/>
  <c r="AB12" i="14"/>
  <c r="AC12" i="14"/>
  <c r="AD12" i="14"/>
  <c r="AF12" i="14"/>
  <c r="AG12" i="14"/>
  <c r="AH12" i="14"/>
  <c r="AI12" i="14"/>
  <c r="AK12" i="14"/>
  <c r="AL12" i="14"/>
  <c r="AM12" i="14"/>
  <c r="AN12" i="14"/>
  <c r="AP12" i="14"/>
  <c r="AQ12" i="14"/>
  <c r="AR12" i="14"/>
  <c r="AS12" i="14"/>
  <c r="AU12" i="14"/>
  <c r="AV12" i="14"/>
  <c r="AW12" i="14"/>
  <c r="AX12" i="14"/>
  <c r="AZ12" i="14"/>
  <c r="BA12" i="14"/>
  <c r="BB12" i="14"/>
  <c r="BC12" i="14"/>
  <c r="BE12" i="14"/>
  <c r="BF12" i="14"/>
  <c r="BG12" i="14"/>
  <c r="BH12" i="14"/>
  <c r="BJ12" i="14"/>
  <c r="BK12" i="14"/>
  <c r="BL12" i="14"/>
  <c r="BM12" i="14"/>
  <c r="BO12" i="14"/>
  <c r="BP12" i="14"/>
  <c r="BQ12" i="14"/>
  <c r="BR12" i="14"/>
  <c r="Q33" i="14"/>
  <c r="R33" i="14"/>
  <c r="S33" i="14"/>
  <c r="T33" i="14"/>
  <c r="V33" i="14"/>
  <c r="W33" i="14"/>
  <c r="X33" i="14"/>
  <c r="Y33" i="14"/>
  <c r="AA33" i="14"/>
  <c r="AB33" i="14"/>
  <c r="AC33" i="14"/>
  <c r="AD33" i="14"/>
  <c r="AF33" i="14"/>
  <c r="AG33" i="14"/>
  <c r="AH33" i="14"/>
  <c r="AI33" i="14"/>
  <c r="AK33" i="14"/>
  <c r="AL33" i="14"/>
  <c r="AM33" i="14"/>
  <c r="AN33" i="14"/>
  <c r="AP33" i="14"/>
  <c r="AQ33" i="14"/>
  <c r="AR33" i="14"/>
  <c r="AS33" i="14"/>
  <c r="AU33" i="14"/>
  <c r="AV33" i="14"/>
  <c r="AW33" i="14"/>
  <c r="AX33" i="14"/>
  <c r="AZ33" i="14"/>
  <c r="BA33" i="14"/>
  <c r="BB33" i="14"/>
  <c r="BC33" i="14"/>
  <c r="BE33" i="14"/>
  <c r="BF33" i="14"/>
  <c r="BG33" i="14"/>
  <c r="BH33" i="14"/>
  <c r="BJ33" i="14"/>
  <c r="BK33" i="14"/>
  <c r="BL33" i="14"/>
  <c r="BM33" i="14"/>
  <c r="BO33" i="14"/>
  <c r="BP33" i="14"/>
  <c r="BQ33" i="14"/>
  <c r="BR33" i="14"/>
  <c r="Q52" i="14"/>
  <c r="R52" i="14"/>
  <c r="S52" i="14"/>
  <c r="T52" i="14"/>
  <c r="V52" i="14"/>
  <c r="W52" i="14"/>
  <c r="X52" i="14"/>
  <c r="Y52" i="14"/>
  <c r="AA52" i="14"/>
  <c r="AB52" i="14"/>
  <c r="AC52" i="14"/>
  <c r="AD52" i="14"/>
  <c r="AF52" i="14"/>
  <c r="AG52" i="14"/>
  <c r="AH52" i="14"/>
  <c r="AI52" i="14"/>
  <c r="AK52" i="14"/>
  <c r="AL52" i="14"/>
  <c r="AM52" i="14"/>
  <c r="AN52" i="14"/>
  <c r="AP52" i="14"/>
  <c r="AQ52" i="14"/>
  <c r="AR52" i="14"/>
  <c r="AS52" i="14"/>
  <c r="AU52" i="14"/>
  <c r="AV52" i="14"/>
  <c r="AW52" i="14"/>
  <c r="AX52" i="14"/>
  <c r="AZ52" i="14"/>
  <c r="BA52" i="14"/>
  <c r="BB52" i="14"/>
  <c r="BC52" i="14"/>
  <c r="BE52" i="14"/>
  <c r="BF52" i="14"/>
  <c r="BG52" i="14"/>
  <c r="BH52" i="14"/>
  <c r="BJ52" i="14"/>
  <c r="BK52" i="14"/>
  <c r="BL52" i="14"/>
  <c r="BM52" i="14"/>
  <c r="BO52" i="14"/>
  <c r="BP52" i="14"/>
  <c r="BQ52" i="14"/>
  <c r="BR52" i="14"/>
  <c r="Q62" i="14"/>
  <c r="R62" i="14"/>
  <c r="S62" i="14"/>
  <c r="T62" i="14"/>
  <c r="V62" i="14"/>
  <c r="W62" i="14"/>
  <c r="X62" i="14"/>
  <c r="Y62" i="14"/>
  <c r="AA62" i="14"/>
  <c r="AB62" i="14"/>
  <c r="AC62" i="14"/>
  <c r="AD62" i="14"/>
  <c r="AF62" i="14"/>
  <c r="AG62" i="14"/>
  <c r="AH62" i="14"/>
  <c r="AI62" i="14"/>
  <c r="AK62" i="14"/>
  <c r="AL62" i="14"/>
  <c r="AM62" i="14"/>
  <c r="AN62" i="14"/>
  <c r="AP62" i="14"/>
  <c r="AQ62" i="14"/>
  <c r="AR62" i="14"/>
  <c r="AS62" i="14"/>
  <c r="AU62" i="14"/>
  <c r="AV62" i="14"/>
  <c r="AW62" i="14"/>
  <c r="AX62" i="14"/>
  <c r="AZ62" i="14"/>
  <c r="BA62" i="14"/>
  <c r="BB62" i="14"/>
  <c r="BC62" i="14"/>
  <c r="BE62" i="14"/>
  <c r="BF62" i="14"/>
  <c r="BG62" i="14"/>
  <c r="BH62" i="14"/>
  <c r="BJ62" i="14"/>
  <c r="BK62" i="14"/>
  <c r="BL62" i="14"/>
  <c r="BM62" i="14"/>
  <c r="BO62" i="14"/>
  <c r="BP62" i="14"/>
  <c r="BQ62" i="14"/>
  <c r="BR62" i="14"/>
  <c r="AV76" i="14"/>
  <c r="AW76" i="14"/>
  <c r="AX76" i="14"/>
  <c r="AZ76" i="14"/>
  <c r="BA76" i="14"/>
  <c r="BB76" i="14"/>
  <c r="BC76" i="14"/>
  <c r="BE76" i="14"/>
  <c r="BF76" i="14"/>
  <c r="BG76" i="14"/>
  <c r="BH76" i="14"/>
  <c r="BJ76" i="14"/>
  <c r="BK76" i="14"/>
  <c r="BL76" i="14"/>
  <c r="BM76" i="14"/>
  <c r="P67" i="14"/>
  <c r="P68" i="14"/>
  <c r="P69" i="14"/>
  <c r="P70" i="14"/>
  <c r="P71" i="14"/>
  <c r="P72" i="14"/>
  <c r="P73" i="14"/>
  <c r="P74" i="14"/>
  <c r="P66" i="14"/>
  <c r="P65" i="14"/>
  <c r="P57" i="14"/>
  <c r="P58" i="14"/>
  <c r="P59" i="14"/>
  <c r="P60" i="14"/>
  <c r="P61" i="14"/>
  <c r="P55" i="14"/>
  <c r="U55" i="14" s="1"/>
  <c r="H63" i="14"/>
  <c r="P38" i="14"/>
  <c r="P39" i="14"/>
  <c r="P40" i="14"/>
  <c r="P41" i="14"/>
  <c r="P42" i="14"/>
  <c r="P44" i="14"/>
  <c r="P45" i="14"/>
  <c r="P46" i="14"/>
  <c r="P47" i="14"/>
  <c r="P48" i="14"/>
  <c r="P49" i="14"/>
  <c r="P50" i="14"/>
  <c r="P51" i="14"/>
  <c r="P37" i="14"/>
  <c r="P36" i="14"/>
  <c r="U36" i="14" s="1"/>
  <c r="Z36" i="14" s="1"/>
  <c r="H53" i="14"/>
  <c r="U65" i="14" l="1"/>
  <c r="Z65" i="14" s="1"/>
  <c r="P76" i="14"/>
  <c r="I69" i="15"/>
  <c r="G31" i="4" s="1"/>
  <c r="U54" i="15"/>
  <c r="P68" i="15"/>
  <c r="AE3" i="19"/>
  <c r="AJ3" i="19" s="1"/>
  <c r="AO3" i="19" s="1"/>
  <c r="AT3" i="19" s="1"/>
  <c r="AY3" i="19" s="1"/>
  <c r="BD3" i="19" s="1"/>
  <c r="BI3" i="19" s="1"/>
  <c r="BN3" i="19" s="1"/>
  <c r="I14" i="20"/>
  <c r="G29" i="4" s="1"/>
  <c r="BS29" i="17"/>
  <c r="G29" i="17" s="1"/>
  <c r="P13" i="20"/>
  <c r="P62" i="14"/>
  <c r="Z3" i="20"/>
  <c r="I9" i="19"/>
  <c r="G11" i="4" s="1"/>
  <c r="P39" i="15"/>
  <c r="I11" i="18"/>
  <c r="G22" i="4" s="1"/>
  <c r="I18" i="18"/>
  <c r="G12" i="4" s="1"/>
  <c r="P8" i="19"/>
  <c r="I24" i="19"/>
  <c r="G27" i="4" s="1"/>
  <c r="P10" i="18"/>
  <c r="P17" i="18"/>
  <c r="I32" i="21"/>
  <c r="G20" i="4" s="1"/>
  <c r="P31" i="21"/>
  <c r="I12" i="21"/>
  <c r="G28" i="4" s="1"/>
  <c r="P11" i="21"/>
  <c r="U19" i="21"/>
  <c r="I17" i="21"/>
  <c r="G48" i="4" s="1"/>
  <c r="P30" i="15"/>
  <c r="P51" i="15"/>
  <c r="I79" i="15"/>
  <c r="G15" i="4" s="1"/>
  <c r="U3" i="18"/>
  <c r="U13" i="18"/>
  <c r="Z11" i="19"/>
  <c r="AE11" i="19" s="1"/>
  <c r="AJ11" i="19" s="1"/>
  <c r="AO11" i="19" s="1"/>
  <c r="AT11" i="19" s="1"/>
  <c r="AY11" i="19" s="1"/>
  <c r="P23" i="19"/>
  <c r="P52" i="14"/>
  <c r="Z55" i="14"/>
  <c r="Z79" i="14"/>
  <c r="AE36" i="14"/>
  <c r="Z71" i="15"/>
  <c r="AE71" i="15" s="1"/>
  <c r="AJ71" i="15" s="1"/>
  <c r="AO71" i="15" s="1"/>
  <c r="Z33" i="15"/>
  <c r="AE33" i="15" s="1"/>
  <c r="AJ33" i="15" s="1"/>
  <c r="AO33" i="15" s="1"/>
  <c r="AT33" i="15" s="1"/>
  <c r="AY33" i="15" s="1"/>
  <c r="BD33" i="15" s="1"/>
  <c r="BI33" i="15" s="1"/>
  <c r="Z42" i="15"/>
  <c r="AE42" i="15" s="1"/>
  <c r="AJ42" i="15" s="1"/>
  <c r="AO42" i="15" s="1"/>
  <c r="Z54" i="15"/>
  <c r="P78" i="15"/>
  <c r="U24" i="15"/>
  <c r="Z24" i="15" s="1"/>
  <c r="AE24" i="15" s="1"/>
  <c r="AJ24" i="15" s="1"/>
  <c r="AO24" i="15" s="1"/>
  <c r="AT24" i="15" s="1"/>
  <c r="P7" i="15"/>
  <c r="G16" i="4"/>
  <c r="I8" i="15"/>
  <c r="G30" i="4" s="1"/>
  <c r="I52" i="15"/>
  <c r="G9" i="4" s="1"/>
  <c r="I31" i="15"/>
  <c r="G8" i="4" s="1"/>
  <c r="I40" i="15"/>
  <c r="G21" i="4" s="1"/>
  <c r="AE15" i="15"/>
  <c r="AJ10" i="15"/>
  <c r="AO10" i="15" s="1"/>
  <c r="AT10" i="15" s="1"/>
  <c r="AY10" i="15" s="1"/>
  <c r="BD10" i="15" s="1"/>
  <c r="BI10" i="15" s="1"/>
  <c r="BN10" i="15" s="1"/>
  <c r="AE3" i="15"/>
  <c r="AJ3" i="15" s="1"/>
  <c r="AO3" i="15" s="1"/>
  <c r="AT3" i="15" s="1"/>
  <c r="I37" i="14"/>
  <c r="I38" i="14"/>
  <c r="I39" i="14"/>
  <c r="I40" i="14"/>
  <c r="I41" i="14"/>
  <c r="I42" i="14"/>
  <c r="I44" i="14"/>
  <c r="I45" i="14"/>
  <c r="I46" i="14"/>
  <c r="I47" i="14"/>
  <c r="I48" i="14"/>
  <c r="I49" i="14"/>
  <c r="I50" i="14"/>
  <c r="I51" i="14"/>
  <c r="I57" i="14"/>
  <c r="I58" i="14"/>
  <c r="I59" i="14"/>
  <c r="I60" i="14"/>
  <c r="I61" i="14"/>
  <c r="I66" i="14"/>
  <c r="I67" i="14"/>
  <c r="I68" i="14"/>
  <c r="I69" i="14"/>
  <c r="I70" i="14"/>
  <c r="I71" i="14"/>
  <c r="I72" i="14"/>
  <c r="I73" i="14"/>
  <c r="I74" i="14"/>
  <c r="H57" i="4"/>
  <c r="D53" i="22"/>
  <c r="P25" i="14"/>
  <c r="P26" i="14"/>
  <c r="P29" i="14"/>
  <c r="P30" i="14"/>
  <c r="P31" i="14"/>
  <c r="P32" i="14"/>
  <c r="P24" i="14"/>
  <c r="H34" i="14"/>
  <c r="I25" i="14"/>
  <c r="I26" i="14"/>
  <c r="I29" i="14"/>
  <c r="I30" i="14"/>
  <c r="I31" i="14"/>
  <c r="I32" i="14"/>
  <c r="P16" i="14"/>
  <c r="J22" i="14"/>
  <c r="H22" i="14"/>
  <c r="H18" i="14"/>
  <c r="I20" i="14"/>
  <c r="G47" i="4" s="1"/>
  <c r="I16" i="14"/>
  <c r="G43" i="4" s="1"/>
  <c r="P6" i="14"/>
  <c r="P8" i="14"/>
  <c r="P9" i="14"/>
  <c r="P10" i="14"/>
  <c r="P11" i="14"/>
  <c r="P5" i="14"/>
  <c r="U3" i="14"/>
  <c r="H13" i="14"/>
  <c r="I5" i="14"/>
  <c r="I6" i="14"/>
  <c r="I8" i="14"/>
  <c r="I9" i="14"/>
  <c r="I10" i="14"/>
  <c r="I11" i="14"/>
  <c r="AE54" i="15" l="1"/>
  <c r="I77" i="14"/>
  <c r="G19" i="4" s="1"/>
  <c r="AE3" i="20"/>
  <c r="Z19" i="21"/>
  <c r="Z3" i="18"/>
  <c r="Z13" i="18"/>
  <c r="P33" i="14"/>
  <c r="I13" i="14"/>
  <c r="G35" i="4" s="1"/>
  <c r="U24" i="14"/>
  <c r="Z24" i="14" s="1"/>
  <c r="I34" i="14"/>
  <c r="G17" i="4" s="1"/>
  <c r="I63" i="14"/>
  <c r="G25" i="4" s="1"/>
  <c r="Z3" i="14"/>
  <c r="AJ36" i="14"/>
  <c r="AE65" i="14"/>
  <c r="AJ65" i="14" s="1"/>
  <c r="I18" i="14"/>
  <c r="I22" i="14"/>
  <c r="I53" i="14"/>
  <c r="G36" i="4" s="1"/>
  <c r="AE79" i="14"/>
  <c r="AE55" i="14"/>
  <c r="AT71" i="15"/>
  <c r="AT42" i="15"/>
  <c r="AY42" i="15" s="1"/>
  <c r="BN33" i="15"/>
  <c r="BS33" i="15" s="1"/>
  <c r="AY24" i="15"/>
  <c r="AT15" i="15"/>
  <c r="AY15" i="15" s="1"/>
  <c r="BD15" i="15" s="1"/>
  <c r="BI15" i="15" s="1"/>
  <c r="BS10" i="15"/>
  <c r="AY3" i="15"/>
  <c r="BD3" i="15" s="1"/>
  <c r="BD11" i="19"/>
  <c r="BI11" i="19" s="1"/>
  <c r="BN11" i="19" s="1"/>
  <c r="BS11" i="19" s="1"/>
  <c r="BS3" i="19"/>
  <c r="P12" i="14"/>
  <c r="P5" i="13"/>
  <c r="P6" i="13"/>
  <c r="P4" i="13"/>
  <c r="P3" i="13"/>
  <c r="U3" i="13" s="1"/>
  <c r="H8" i="13"/>
  <c r="I4" i="13"/>
  <c r="I5" i="13"/>
  <c r="I6" i="13"/>
  <c r="P13" i="12"/>
  <c r="P14" i="12"/>
  <c r="P15" i="12"/>
  <c r="P12" i="12"/>
  <c r="P11" i="12"/>
  <c r="H18" i="12"/>
  <c r="I12" i="12"/>
  <c r="I13" i="12"/>
  <c r="I14" i="12"/>
  <c r="I15" i="12"/>
  <c r="P19" i="11"/>
  <c r="P20" i="11"/>
  <c r="P18" i="11"/>
  <c r="P6" i="11"/>
  <c r="P7" i="11"/>
  <c r="P8" i="11"/>
  <c r="P9" i="11"/>
  <c r="P5" i="12"/>
  <c r="P6" i="12"/>
  <c r="P7" i="12"/>
  <c r="P4" i="12"/>
  <c r="P3" i="12"/>
  <c r="U3" i="12" s="1"/>
  <c r="I4" i="12"/>
  <c r="I5" i="12"/>
  <c r="I6" i="12"/>
  <c r="I7" i="12"/>
  <c r="H9" i="12"/>
  <c r="P17" i="11"/>
  <c r="U17" i="11" s="1"/>
  <c r="Z17" i="11" s="1"/>
  <c r="AE17" i="11" s="1"/>
  <c r="AJ17" i="11" s="1"/>
  <c r="AO17" i="11" s="1"/>
  <c r="AT17" i="11" s="1"/>
  <c r="AY17" i="11" s="1"/>
  <c r="BD17" i="11" s="1"/>
  <c r="BI17" i="11" s="1"/>
  <c r="BN17" i="11" s="1"/>
  <c r="BS17" i="11" s="1"/>
  <c r="J22" i="11"/>
  <c r="J23" i="4" s="1"/>
  <c r="H22" i="11"/>
  <c r="I18" i="11"/>
  <c r="I19" i="11"/>
  <c r="I20" i="11"/>
  <c r="I4" i="11"/>
  <c r="I5" i="11"/>
  <c r="I6" i="11"/>
  <c r="I8" i="11"/>
  <c r="I9" i="11"/>
  <c r="H11" i="11"/>
  <c r="P4" i="10"/>
  <c r="I4" i="10"/>
  <c r="G52" i="4" s="1"/>
  <c r="H6" i="10"/>
  <c r="P3" i="9"/>
  <c r="P6" i="8"/>
  <c r="P7" i="8"/>
  <c r="P8" i="8"/>
  <c r="P9" i="8"/>
  <c r="P10" i="8"/>
  <c r="P11" i="8"/>
  <c r="P13" i="8"/>
  <c r="P14" i="8"/>
  <c r="P15" i="8"/>
  <c r="P16" i="8"/>
  <c r="P17" i="8"/>
  <c r="P18" i="8"/>
  <c r="P19" i="8"/>
  <c r="P20" i="8"/>
  <c r="P21" i="8"/>
  <c r="P22" i="8"/>
  <c r="P5" i="8"/>
  <c r="I5" i="8"/>
  <c r="I6" i="8"/>
  <c r="I7" i="8"/>
  <c r="I8" i="8"/>
  <c r="I9" i="8"/>
  <c r="I10" i="8"/>
  <c r="I11" i="8"/>
  <c r="I13" i="8"/>
  <c r="I14" i="8"/>
  <c r="I15" i="8"/>
  <c r="I16" i="8"/>
  <c r="I17" i="8"/>
  <c r="I18" i="8"/>
  <c r="I19" i="8"/>
  <c r="I20" i="8"/>
  <c r="I21" i="8"/>
  <c r="I22" i="8"/>
  <c r="H24" i="8"/>
  <c r="P4" i="7"/>
  <c r="Z3" i="7"/>
  <c r="AE3" i="7" s="1"/>
  <c r="AJ3" i="7" s="1"/>
  <c r="AO3" i="7" s="1"/>
  <c r="AT3" i="7" s="1"/>
  <c r="AY3" i="7" s="1"/>
  <c r="BD3" i="7" s="1"/>
  <c r="BI3" i="7" s="1"/>
  <c r="BN3" i="7" s="1"/>
  <c r="BS3" i="7" s="1"/>
  <c r="P3" i="7"/>
  <c r="J6" i="7"/>
  <c r="G56" i="4"/>
  <c r="H6" i="7"/>
  <c r="P3" i="6"/>
  <c r="P5" i="6"/>
  <c r="P6" i="6"/>
  <c r="Q3" i="6"/>
  <c r="J8" i="6"/>
  <c r="I4" i="6"/>
  <c r="I5" i="6"/>
  <c r="I6" i="6"/>
  <c r="P17" i="5"/>
  <c r="U17" i="5" s="1"/>
  <c r="P3" i="5"/>
  <c r="U3" i="5" s="1"/>
  <c r="P16" i="17"/>
  <c r="P3" i="17"/>
  <c r="P29" i="2"/>
  <c r="P17" i="2"/>
  <c r="U17" i="2" s="1"/>
  <c r="P13" i="2"/>
  <c r="P9" i="2"/>
  <c r="J24" i="5"/>
  <c r="P19" i="5"/>
  <c r="P21" i="5"/>
  <c r="P22" i="5"/>
  <c r="P18" i="5"/>
  <c r="P4" i="5"/>
  <c r="P5" i="5"/>
  <c r="P6" i="5"/>
  <c r="P7" i="5"/>
  <c r="P8" i="5"/>
  <c r="P9" i="5"/>
  <c r="P10" i="5"/>
  <c r="P11" i="5"/>
  <c r="P12" i="5"/>
  <c r="P13" i="5"/>
  <c r="I18" i="5"/>
  <c r="I19" i="5"/>
  <c r="I21" i="5"/>
  <c r="I22" i="5"/>
  <c r="H24" i="5"/>
  <c r="I17" i="5"/>
  <c r="I4" i="5"/>
  <c r="I5" i="5"/>
  <c r="I6" i="5"/>
  <c r="I7" i="5"/>
  <c r="I8" i="5"/>
  <c r="I9" i="5"/>
  <c r="I10" i="5"/>
  <c r="I11" i="5"/>
  <c r="I12" i="5"/>
  <c r="I13" i="5"/>
  <c r="I3" i="5"/>
  <c r="J15" i="5"/>
  <c r="H15" i="5"/>
  <c r="P31" i="2"/>
  <c r="U31" i="2" s="1"/>
  <c r="Z31" i="2" s="1"/>
  <c r="AE31" i="2" s="1"/>
  <c r="AJ31" i="2" s="1"/>
  <c r="P32" i="2"/>
  <c r="U32" i="2" s="1"/>
  <c r="Z32" i="2" s="1"/>
  <c r="AE32" i="2" s="1"/>
  <c r="AJ32" i="2" s="1"/>
  <c r="P33" i="2"/>
  <c r="U33" i="2" s="1"/>
  <c r="Z33" i="2" s="1"/>
  <c r="AE33" i="2" s="1"/>
  <c r="AJ33" i="2" s="1"/>
  <c r="P30" i="2"/>
  <c r="U30" i="2" s="1"/>
  <c r="Z30" i="2" s="1"/>
  <c r="AE30" i="2" s="1"/>
  <c r="AJ30" i="2" s="1"/>
  <c r="P19" i="2"/>
  <c r="U19" i="2" s="1"/>
  <c r="Z19" i="2" s="1"/>
  <c r="AE19" i="2" s="1"/>
  <c r="AJ19" i="2" s="1"/>
  <c r="P20" i="2"/>
  <c r="U20" i="2" s="1"/>
  <c r="Z20" i="2" s="1"/>
  <c r="AE20" i="2" s="1"/>
  <c r="AJ20" i="2" s="1"/>
  <c r="P21" i="2"/>
  <c r="U21" i="2" s="1"/>
  <c r="Z21" i="2" s="1"/>
  <c r="AE21" i="2" s="1"/>
  <c r="AJ21" i="2" s="1"/>
  <c r="P22" i="2"/>
  <c r="U22" i="2" s="1"/>
  <c r="Z22" i="2" s="1"/>
  <c r="AE22" i="2" s="1"/>
  <c r="AJ22" i="2" s="1"/>
  <c r="P23" i="2"/>
  <c r="U23" i="2" s="1"/>
  <c r="Z23" i="2" s="1"/>
  <c r="AE23" i="2" s="1"/>
  <c r="AJ23" i="2" s="1"/>
  <c r="P24" i="2"/>
  <c r="U24" i="2" s="1"/>
  <c r="Z24" i="2" s="1"/>
  <c r="AE24" i="2" s="1"/>
  <c r="AJ24" i="2" s="1"/>
  <c r="P25" i="2"/>
  <c r="U25" i="2" s="1"/>
  <c r="Z25" i="2" s="1"/>
  <c r="AE25" i="2" s="1"/>
  <c r="AJ25" i="2" s="1"/>
  <c r="P18" i="2"/>
  <c r="U18" i="2" s="1"/>
  <c r="Z18" i="2" s="1"/>
  <c r="AE18" i="2" s="1"/>
  <c r="AJ18" i="2" s="1"/>
  <c r="J36" i="2"/>
  <c r="I30" i="2"/>
  <c r="I31" i="2"/>
  <c r="I32" i="2"/>
  <c r="I33" i="2"/>
  <c r="I29" i="2"/>
  <c r="AJ54" i="15" l="1"/>
  <c r="AO54" i="15" s="1"/>
  <c r="AT54" i="15" s="1"/>
  <c r="AY54" i="15" s="1"/>
  <c r="BD54" i="15" s="1"/>
  <c r="BI54" i="15" s="1"/>
  <c r="BN54" i="15" s="1"/>
  <c r="I36" i="2"/>
  <c r="U29" i="2"/>
  <c r="U35" i="2" s="1"/>
  <c r="P35" i="2"/>
  <c r="P7" i="6"/>
  <c r="U3" i="6"/>
  <c r="Z3" i="6" s="1"/>
  <c r="AE3" i="6" s="1"/>
  <c r="P17" i="12"/>
  <c r="I18" i="12"/>
  <c r="G32" i="4" s="1"/>
  <c r="I24" i="8"/>
  <c r="G18" i="4" s="1"/>
  <c r="P23" i="8"/>
  <c r="G13" i="4"/>
  <c r="I8" i="6"/>
  <c r="G34" i="4" s="1"/>
  <c r="Z3" i="12"/>
  <c r="U3" i="8"/>
  <c r="U11" i="12"/>
  <c r="Z11" i="12" s="1"/>
  <c r="AE11" i="12" s="1"/>
  <c r="AJ11" i="12" s="1"/>
  <c r="AO11" i="12" s="1"/>
  <c r="AT11" i="12" s="1"/>
  <c r="AY11" i="12" s="1"/>
  <c r="BD11" i="12" s="1"/>
  <c r="BI11" i="12" s="1"/>
  <c r="BN11" i="12" s="1"/>
  <c r="BS11" i="12" s="1"/>
  <c r="I8" i="13"/>
  <c r="G7" i="4" s="1"/>
  <c r="I6" i="7"/>
  <c r="I6" i="10"/>
  <c r="I9" i="12"/>
  <c r="G6" i="4" s="1"/>
  <c r="P8" i="12"/>
  <c r="AJ3" i="20"/>
  <c r="P5" i="7"/>
  <c r="I22" i="11"/>
  <c r="G23" i="4" s="1"/>
  <c r="AE19" i="21"/>
  <c r="Z3" i="13"/>
  <c r="P7" i="13"/>
  <c r="I11" i="11"/>
  <c r="G24" i="4" s="1"/>
  <c r="AE13" i="18"/>
  <c r="AE3" i="18"/>
  <c r="P23" i="5"/>
  <c r="I24" i="5"/>
  <c r="G10" i="4" s="1"/>
  <c r="P14" i="5"/>
  <c r="Z3" i="5"/>
  <c r="Z17" i="5"/>
  <c r="AE17" i="5" s="1"/>
  <c r="AJ17" i="5" s="1"/>
  <c r="AO17" i="5" s="1"/>
  <c r="AT17" i="5" s="1"/>
  <c r="AY17" i="5" s="1"/>
  <c r="BD17" i="5" s="1"/>
  <c r="BI17" i="5" s="1"/>
  <c r="BN17" i="5" s="1"/>
  <c r="BS17" i="5" s="1"/>
  <c r="U3" i="9"/>
  <c r="AJ55" i="14"/>
  <c r="AE24" i="14"/>
  <c r="AO36" i="14"/>
  <c r="AE3" i="14"/>
  <c r="AJ79" i="14"/>
  <c r="AO65" i="14"/>
  <c r="AY71" i="15"/>
  <c r="BD42" i="15"/>
  <c r="BD24" i="15"/>
  <c r="BN15" i="15"/>
  <c r="BI3" i="15"/>
  <c r="P21" i="11"/>
  <c r="Z17" i="2"/>
  <c r="U26" i="2"/>
  <c r="P26" i="2"/>
  <c r="Z29" i="2" l="1"/>
  <c r="Z35" i="2" s="1"/>
  <c r="AE3" i="12"/>
  <c r="AO3" i="20"/>
  <c r="Z3" i="8"/>
  <c r="AJ19" i="21"/>
  <c r="AE3" i="13"/>
  <c r="AJ13" i="18"/>
  <c r="AO13" i="18" s="1"/>
  <c r="AT13" i="18" s="1"/>
  <c r="AY13" i="18" s="1"/>
  <c r="BD13" i="18" s="1"/>
  <c r="BI13" i="18" s="1"/>
  <c r="BN13" i="18" s="1"/>
  <c r="BS13" i="18" s="1"/>
  <c r="AJ3" i="18"/>
  <c r="AE3" i="5"/>
  <c r="Z3" i="9"/>
  <c r="AJ3" i="14"/>
  <c r="AJ24" i="14"/>
  <c r="AT65" i="14"/>
  <c r="AO79" i="14"/>
  <c r="AO55" i="14"/>
  <c r="AT36" i="14"/>
  <c r="BD71" i="15"/>
  <c r="BS54" i="15"/>
  <c r="BI42" i="15"/>
  <c r="BI24" i="15"/>
  <c r="BS15" i="15"/>
  <c r="BN3" i="15"/>
  <c r="AE17" i="2"/>
  <c r="Z26" i="2"/>
  <c r="AE29" i="2" l="1"/>
  <c r="AE35" i="2" s="1"/>
  <c r="AJ3" i="12"/>
  <c r="AT3" i="20"/>
  <c r="AE3" i="8"/>
  <c r="AO19" i="21"/>
  <c r="AJ3" i="13"/>
  <c r="AO3" i="18"/>
  <c r="AJ3" i="5"/>
  <c r="AE3" i="9"/>
  <c r="AY36" i="14"/>
  <c r="AO24" i="14"/>
  <c r="AT55" i="14"/>
  <c r="AO3" i="14"/>
  <c r="AT79" i="14"/>
  <c r="AY65" i="14"/>
  <c r="BI71" i="15"/>
  <c r="BN42" i="15"/>
  <c r="BN24" i="15"/>
  <c r="BS3" i="15"/>
  <c r="AJ17" i="2"/>
  <c r="AE26" i="2"/>
  <c r="AJ29" i="2" l="1"/>
  <c r="AJ35" i="2" s="1"/>
  <c r="AO3" i="12"/>
  <c r="AY3" i="20"/>
  <c r="AJ3" i="8"/>
  <c r="AT19" i="21"/>
  <c r="AO3" i="13"/>
  <c r="AT3" i="18"/>
  <c r="AO3" i="5"/>
  <c r="AJ3" i="9"/>
  <c r="BD65" i="14"/>
  <c r="AT3" i="14"/>
  <c r="AT24" i="14"/>
  <c r="AY79" i="14"/>
  <c r="AY55" i="14"/>
  <c r="BD36" i="14"/>
  <c r="BN71" i="15"/>
  <c r="BS42" i="15"/>
  <c r="BS24" i="15"/>
  <c r="AO29" i="2"/>
  <c r="AO17" i="2"/>
  <c r="AJ26" i="2"/>
  <c r="BD3" i="20" l="1"/>
  <c r="AO3" i="8"/>
  <c r="AT3" i="12"/>
  <c r="BD3" i="21"/>
  <c r="AY19" i="21"/>
  <c r="AT3" i="13"/>
  <c r="AY3" i="18"/>
  <c r="AT3" i="5"/>
  <c r="AO3" i="9"/>
  <c r="BI36" i="14"/>
  <c r="BD79" i="14"/>
  <c r="AY3" i="14"/>
  <c r="BI65" i="14"/>
  <c r="BD55" i="14"/>
  <c r="AY24" i="14"/>
  <c r="BS71" i="15"/>
  <c r="AT29" i="2"/>
  <c r="AT17" i="2"/>
  <c r="AY3" i="12" l="1"/>
  <c r="BI3" i="20"/>
  <c r="AT3" i="8"/>
  <c r="BD19" i="21"/>
  <c r="BI3" i="21"/>
  <c r="AY3" i="13"/>
  <c r="BD3" i="18"/>
  <c r="AY3" i="5"/>
  <c r="AT3" i="9"/>
  <c r="BN65" i="14"/>
  <c r="BI79" i="14"/>
  <c r="BD3" i="14"/>
  <c r="BD24" i="14"/>
  <c r="BI55" i="14"/>
  <c r="BN36" i="14"/>
  <c r="AY29" i="2"/>
  <c r="AY17" i="2"/>
  <c r="AY3" i="8" l="1"/>
  <c r="BN3" i="20"/>
  <c r="BD3" i="12"/>
  <c r="BN3" i="21"/>
  <c r="BI19" i="21"/>
  <c r="BD3" i="13"/>
  <c r="BI3" i="18"/>
  <c r="BD3" i="5"/>
  <c r="AY3" i="9"/>
  <c r="BS36" i="14"/>
  <c r="BN79" i="14"/>
  <c r="BI3" i="14"/>
  <c r="BI24" i="14"/>
  <c r="BN55" i="14"/>
  <c r="BS65" i="14"/>
  <c r="BD29" i="2"/>
  <c r="BD17" i="2"/>
  <c r="BS3" i="20" l="1"/>
  <c r="BI3" i="12"/>
  <c r="BN19" i="21"/>
  <c r="BS3" i="21"/>
  <c r="BI3" i="13"/>
  <c r="BN3" i="18"/>
  <c r="BI3" i="5"/>
  <c r="BD3" i="9"/>
  <c r="BS79" i="14"/>
  <c r="BN24" i="14"/>
  <c r="BN3" i="14"/>
  <c r="BS55" i="14"/>
  <c r="BI3" i="11"/>
  <c r="BI29" i="2"/>
  <c r="BI17" i="2"/>
  <c r="BI3" i="8" l="1"/>
  <c r="BN3" i="12"/>
  <c r="BS19" i="21"/>
  <c r="BN3" i="13"/>
  <c r="BS3" i="18"/>
  <c r="BN3" i="5"/>
  <c r="BI3" i="9"/>
  <c r="BS3" i="14"/>
  <c r="BS24" i="14"/>
  <c r="BN3" i="11"/>
  <c r="BN29" i="2"/>
  <c r="BN17" i="2"/>
  <c r="BS3" i="12" l="1"/>
  <c r="BN3" i="8"/>
  <c r="BS3" i="13"/>
  <c r="BS3" i="5"/>
  <c r="BN3" i="9"/>
  <c r="BS3" i="11"/>
  <c r="BS29" i="2"/>
  <c r="BS17" i="2"/>
  <c r="BS3" i="8" l="1"/>
  <c r="BS3" i="9"/>
  <c r="I18" i="2" l="1"/>
  <c r="I19" i="2"/>
  <c r="I20" i="2"/>
  <c r="I21" i="2"/>
  <c r="I22" i="2"/>
  <c r="I23" i="2"/>
  <c r="I24" i="2"/>
  <c r="I25" i="2"/>
  <c r="H27" i="2"/>
  <c r="I13" i="2"/>
  <c r="G54" i="4" s="1"/>
  <c r="I9" i="2"/>
  <c r="G46" i="4" s="1"/>
  <c r="G42" i="4" l="1"/>
  <c r="P4" i="2"/>
  <c r="I27" i="2"/>
  <c r="G37" i="4" s="1"/>
  <c r="N18" i="16"/>
  <c r="O18" i="16"/>
  <c r="Q18" i="16"/>
  <c r="R18" i="16"/>
  <c r="S18" i="16"/>
  <c r="T18" i="16"/>
  <c r="V18" i="16"/>
  <c r="W18" i="16"/>
  <c r="X18" i="16"/>
  <c r="Y18" i="16"/>
  <c r="AA18" i="16"/>
  <c r="AB18" i="16"/>
  <c r="AC18" i="16"/>
  <c r="AD18" i="16"/>
  <c r="AF18" i="16"/>
  <c r="AG18" i="16"/>
  <c r="AH18" i="16"/>
  <c r="AI18" i="16"/>
  <c r="AK18" i="16"/>
  <c r="AL18" i="16"/>
  <c r="AM18" i="16"/>
  <c r="AN18" i="16"/>
  <c r="AP18" i="16"/>
  <c r="AQ18" i="16"/>
  <c r="AR18" i="16"/>
  <c r="AS18" i="16"/>
  <c r="AU18" i="16"/>
  <c r="AV18" i="16"/>
  <c r="AW18" i="16"/>
  <c r="AX18" i="16"/>
  <c r="AZ18" i="16"/>
  <c r="BA18" i="16"/>
  <c r="BB18" i="16"/>
  <c r="BC18" i="16"/>
  <c r="BE18" i="16"/>
  <c r="BF18" i="16"/>
  <c r="BG18" i="16"/>
  <c r="BH18" i="16"/>
  <c r="BJ18" i="16"/>
  <c r="BK18" i="16"/>
  <c r="BL18" i="16"/>
  <c r="BM18" i="16"/>
  <c r="BO18" i="16"/>
  <c r="BP18" i="16"/>
  <c r="BQ18" i="16"/>
  <c r="BR18" i="16"/>
  <c r="M18" i="16"/>
  <c r="Q28" i="16"/>
  <c r="R28" i="16"/>
  <c r="S28" i="16"/>
  <c r="T28" i="16"/>
  <c r="V28" i="16"/>
  <c r="W28" i="16"/>
  <c r="X28" i="16"/>
  <c r="Y28" i="16"/>
  <c r="AA28" i="16"/>
  <c r="AB28" i="16"/>
  <c r="AC28" i="16"/>
  <c r="AD28" i="16"/>
  <c r="AF28" i="16"/>
  <c r="AG28" i="16"/>
  <c r="AH28" i="16"/>
  <c r="AI28" i="16"/>
  <c r="AK28" i="16"/>
  <c r="AL28" i="16"/>
  <c r="AM28" i="16"/>
  <c r="AN28" i="16"/>
  <c r="AP28" i="16"/>
  <c r="AQ28" i="16"/>
  <c r="AR28" i="16"/>
  <c r="AS28" i="16"/>
  <c r="AU28" i="16"/>
  <c r="AV28" i="16"/>
  <c r="AW28" i="16"/>
  <c r="AX28" i="16"/>
  <c r="AZ28" i="16"/>
  <c r="BA28" i="16"/>
  <c r="BB28" i="16"/>
  <c r="BC28" i="16"/>
  <c r="BE28" i="16"/>
  <c r="BF28" i="16"/>
  <c r="BG28" i="16"/>
  <c r="BH28" i="16"/>
  <c r="BJ28" i="16"/>
  <c r="BK28" i="16"/>
  <c r="BL28" i="16"/>
  <c r="BM28" i="16"/>
  <c r="BO28" i="16"/>
  <c r="BP28" i="16"/>
  <c r="BQ28" i="16"/>
  <c r="BR28" i="16"/>
  <c r="M28" i="16"/>
  <c r="N28" i="16"/>
  <c r="O28" i="16"/>
  <c r="Q43" i="16"/>
  <c r="M43" i="16"/>
  <c r="N43" i="16"/>
  <c r="O43" i="16"/>
  <c r="P33" i="16"/>
  <c r="P34" i="16"/>
  <c r="P35" i="16"/>
  <c r="P36" i="16"/>
  <c r="P37" i="16"/>
  <c r="P38" i="16"/>
  <c r="P39" i="16"/>
  <c r="P32" i="16"/>
  <c r="P23" i="16"/>
  <c r="P24" i="16"/>
  <c r="P26" i="16"/>
  <c r="P27" i="16"/>
  <c r="P22" i="16"/>
  <c r="I22" i="16"/>
  <c r="I23" i="16"/>
  <c r="I24" i="16"/>
  <c r="I26" i="16"/>
  <c r="I27" i="16"/>
  <c r="P21" i="16"/>
  <c r="P5" i="16"/>
  <c r="P6" i="16"/>
  <c r="P7" i="16"/>
  <c r="P8" i="16"/>
  <c r="P9" i="16"/>
  <c r="P10" i="16"/>
  <c r="P11" i="16"/>
  <c r="P12" i="16"/>
  <c r="P13" i="16"/>
  <c r="P14" i="16"/>
  <c r="P15" i="16"/>
  <c r="P4" i="16"/>
  <c r="I4" i="16"/>
  <c r="I5" i="16"/>
  <c r="I6" i="16"/>
  <c r="I7" i="16"/>
  <c r="I8" i="16"/>
  <c r="I9" i="16"/>
  <c r="I10" i="16"/>
  <c r="I11" i="16"/>
  <c r="I12" i="16"/>
  <c r="I13" i="16"/>
  <c r="I14" i="16"/>
  <c r="I15" i="16"/>
  <c r="I32" i="16"/>
  <c r="I33" i="16"/>
  <c r="I34" i="16"/>
  <c r="I35" i="16"/>
  <c r="I36" i="16"/>
  <c r="I37" i="16"/>
  <c r="I38" i="16"/>
  <c r="I39" i="16"/>
  <c r="J29" i="16"/>
  <c r="H29" i="16"/>
  <c r="J19" i="16"/>
  <c r="I19" i="16" l="1"/>
  <c r="G39" i="4" s="1"/>
  <c r="P31" i="16"/>
  <c r="I43" i="16"/>
  <c r="G14" i="4" s="1"/>
  <c r="V43" i="16"/>
  <c r="AA43" i="16" s="1"/>
  <c r="AF43" i="16" s="1"/>
  <c r="AK43" i="16" s="1"/>
  <c r="AP43" i="16" s="1"/>
  <c r="AU43" i="16" s="1"/>
  <c r="AZ43" i="16" s="1"/>
  <c r="BE43" i="16" s="1"/>
  <c r="BJ43" i="16" s="1"/>
  <c r="BO43" i="16" s="1"/>
  <c r="U21" i="16"/>
  <c r="Z21" i="16" s="1"/>
  <c r="P28" i="16"/>
  <c r="I29" i="16"/>
  <c r="G38" i="4" s="1"/>
  <c r="N14" i="17"/>
  <c r="O14" i="17"/>
  <c r="M14" i="17"/>
  <c r="V13" i="17"/>
  <c r="W13" i="17"/>
  <c r="X13" i="17"/>
  <c r="Y13" i="17"/>
  <c r="AA13" i="17"/>
  <c r="AB13" i="17"/>
  <c r="AC13" i="17"/>
  <c r="AD13" i="17"/>
  <c r="AF13" i="17"/>
  <c r="AG13" i="17"/>
  <c r="AH13" i="17"/>
  <c r="AI13" i="17"/>
  <c r="AK13" i="17"/>
  <c r="AL13" i="17"/>
  <c r="AM13" i="17"/>
  <c r="AN13" i="17"/>
  <c r="AP13" i="17"/>
  <c r="AQ13" i="17"/>
  <c r="AR13" i="17"/>
  <c r="AS13" i="17"/>
  <c r="AU13" i="17"/>
  <c r="AV13" i="17"/>
  <c r="AW13" i="17"/>
  <c r="AX13" i="17"/>
  <c r="AZ13" i="17"/>
  <c r="BA13" i="17"/>
  <c r="BB13" i="17"/>
  <c r="BC13" i="17"/>
  <c r="BE13" i="17"/>
  <c r="BF13" i="17"/>
  <c r="BG13" i="17"/>
  <c r="BH13" i="17"/>
  <c r="BJ13" i="17"/>
  <c r="BK13" i="17"/>
  <c r="BL13" i="17"/>
  <c r="BM13" i="17"/>
  <c r="BO13" i="17"/>
  <c r="BP13" i="17"/>
  <c r="BQ13" i="17"/>
  <c r="BR13" i="17"/>
  <c r="Q13" i="17"/>
  <c r="Q14" i="17" s="1"/>
  <c r="R13" i="17"/>
  <c r="S13" i="17"/>
  <c r="T13" i="17"/>
  <c r="N13" i="17"/>
  <c r="O13" i="17"/>
  <c r="M13" i="17"/>
  <c r="P5" i="17"/>
  <c r="U5" i="17" s="1"/>
  <c r="Z5" i="17" s="1"/>
  <c r="P6" i="17"/>
  <c r="U6" i="17" s="1"/>
  <c r="Z6" i="17" s="1"/>
  <c r="P7" i="17"/>
  <c r="U7" i="17" s="1"/>
  <c r="Z7" i="17" s="1"/>
  <c r="P8" i="17"/>
  <c r="U8" i="17" s="1"/>
  <c r="Z8" i="17" s="1"/>
  <c r="P9" i="17"/>
  <c r="U9" i="17" s="1"/>
  <c r="Z9" i="17" s="1"/>
  <c r="P11" i="17"/>
  <c r="U11" i="17" s="1"/>
  <c r="Z11" i="17" s="1"/>
  <c r="P12" i="17"/>
  <c r="U12" i="17" s="1"/>
  <c r="Z12" i="17" s="1"/>
  <c r="V14" i="17" l="1"/>
  <c r="AA14" i="17" s="1"/>
  <c r="AF14" i="17" s="1"/>
  <c r="AK14" i="17" s="1"/>
  <c r="AP14" i="17" s="1"/>
  <c r="AU14" i="17" s="1"/>
  <c r="AZ14" i="17" s="1"/>
  <c r="BE14" i="17" s="1"/>
  <c r="BJ14" i="17" s="1"/>
  <c r="BO14" i="17" s="1"/>
  <c r="U31" i="16"/>
  <c r="P42" i="16"/>
  <c r="AE21" i="16"/>
  <c r="P13" i="17"/>
  <c r="U16" i="17"/>
  <c r="P25" i="17"/>
  <c r="U25" i="17" s="1"/>
  <c r="Z25" i="17" s="1"/>
  <c r="AE25" i="17" s="1"/>
  <c r="P26" i="17"/>
  <c r="U26" i="17" s="1"/>
  <c r="Z26" i="17" s="1"/>
  <c r="AE26" i="17" s="1"/>
  <c r="P27" i="17"/>
  <c r="U27" i="17" s="1"/>
  <c r="Z27" i="17" s="1"/>
  <c r="AE27" i="17" s="1"/>
  <c r="P28" i="17"/>
  <c r="U28" i="17" s="1"/>
  <c r="Z28" i="17" s="1"/>
  <c r="P17" i="17"/>
  <c r="U17" i="17" s="1"/>
  <c r="Z17" i="17" s="1"/>
  <c r="AE17" i="17" s="1"/>
  <c r="P18" i="17"/>
  <c r="U18" i="17" s="1"/>
  <c r="Z18" i="17" s="1"/>
  <c r="AE18" i="17" s="1"/>
  <c r="P21" i="17"/>
  <c r="U21" i="17" s="1"/>
  <c r="Z21" i="17" s="1"/>
  <c r="AE21" i="17" s="1"/>
  <c r="P22" i="17"/>
  <c r="U22" i="17" s="1"/>
  <c r="Z22" i="17" s="1"/>
  <c r="AE22" i="17" s="1"/>
  <c r="P23" i="17"/>
  <c r="U23" i="17" s="1"/>
  <c r="Z23" i="17" s="1"/>
  <c r="AE23" i="17" s="1"/>
  <c r="P24" i="17"/>
  <c r="J14" i="17"/>
  <c r="H14" i="17"/>
  <c r="I4" i="17"/>
  <c r="I5" i="17"/>
  <c r="I6" i="17"/>
  <c r="I7" i="17"/>
  <c r="I8" i="17"/>
  <c r="I9" i="17"/>
  <c r="I11" i="17"/>
  <c r="I12" i="17"/>
  <c r="U3" i="17"/>
  <c r="Z3" i="17" s="1"/>
  <c r="AE3" i="17" s="1"/>
  <c r="AJ3" i="17" s="1"/>
  <c r="AO3" i="17" s="1"/>
  <c r="AT3" i="17" s="1"/>
  <c r="AY3" i="17" s="1"/>
  <c r="BD3" i="17" s="1"/>
  <c r="BI3" i="17" s="1"/>
  <c r="BN3" i="17" s="1"/>
  <c r="BS3" i="17" s="1"/>
  <c r="P31" i="17" l="1"/>
  <c r="Z31" i="16"/>
  <c r="AJ21" i="16"/>
  <c r="U13" i="17"/>
  <c r="I14" i="17"/>
  <c r="G40" i="4" s="1"/>
  <c r="Z16" i="17"/>
  <c r="I17" i="17"/>
  <c r="I18" i="17"/>
  <c r="I21" i="17"/>
  <c r="I22" i="17"/>
  <c r="I23" i="17"/>
  <c r="U24" i="17"/>
  <c r="Z24" i="17" s="1"/>
  <c r="AE24" i="17" s="1"/>
  <c r="I25" i="17"/>
  <c r="I26" i="17"/>
  <c r="I27" i="17"/>
  <c r="C19" i="16"/>
  <c r="I32" i="17" l="1"/>
  <c r="G26" i="4" s="1"/>
  <c r="J32" i="17"/>
  <c r="U31" i="17"/>
  <c r="AE31" i="16"/>
  <c r="AO21" i="16"/>
  <c r="AE16" i="17"/>
  <c r="U70" i="14"/>
  <c r="Z70" i="14" s="1"/>
  <c r="AE70" i="14" s="1"/>
  <c r="AJ70" i="14" s="1"/>
  <c r="AO70" i="14" l="1"/>
  <c r="AT70" i="14" s="1"/>
  <c r="AY70" i="14" s="1"/>
  <c r="BD70" i="14" s="1"/>
  <c r="BI70" i="14" s="1"/>
  <c r="BN70" i="14" s="1"/>
  <c r="BS70" i="14" s="1"/>
  <c r="G70" i="14" s="1"/>
  <c r="AJ31" i="16"/>
  <c r="AT21" i="16"/>
  <c r="AJ16" i="17"/>
  <c r="AO31" i="16" l="1"/>
  <c r="AY21" i="16"/>
  <c r="AO16" i="17"/>
  <c r="J47" i="4"/>
  <c r="BR21" i="14"/>
  <c r="BQ21" i="14"/>
  <c r="BP21" i="14"/>
  <c r="BO21" i="14"/>
  <c r="BM21" i="14"/>
  <c r="BL21" i="14"/>
  <c r="BK21" i="14"/>
  <c r="BJ21" i="14"/>
  <c r="BH21" i="14"/>
  <c r="BG21" i="14"/>
  <c r="BF21" i="14"/>
  <c r="BE21" i="14"/>
  <c r="BC21" i="14"/>
  <c r="BB21" i="14"/>
  <c r="BA21" i="14"/>
  <c r="AZ21" i="14"/>
  <c r="AX21" i="14"/>
  <c r="AW21" i="14"/>
  <c r="AV21" i="14"/>
  <c r="AU21" i="14"/>
  <c r="AS21" i="14"/>
  <c r="AR21" i="14"/>
  <c r="AQ21" i="14"/>
  <c r="AP21" i="14"/>
  <c r="AN21" i="14"/>
  <c r="AM21" i="14"/>
  <c r="AL21" i="14"/>
  <c r="AK21" i="14"/>
  <c r="AI21" i="14"/>
  <c r="AH21" i="14"/>
  <c r="AG21" i="14"/>
  <c r="AF21" i="14"/>
  <c r="AD21" i="14"/>
  <c r="AC21" i="14"/>
  <c r="AB21" i="14"/>
  <c r="AA21" i="14"/>
  <c r="Y21" i="14"/>
  <c r="X21" i="14"/>
  <c r="W21" i="14"/>
  <c r="V21" i="14"/>
  <c r="T21" i="14"/>
  <c r="S21" i="14"/>
  <c r="R21" i="14"/>
  <c r="Q21" i="14"/>
  <c r="U20" i="14"/>
  <c r="E22" i="14"/>
  <c r="F22" i="14" s="1"/>
  <c r="P22" i="14" s="1"/>
  <c r="O22" i="14"/>
  <c r="N22" i="14"/>
  <c r="M22" i="14"/>
  <c r="F20" i="14"/>
  <c r="T22" i="14" l="1"/>
  <c r="Y22" i="14" s="1"/>
  <c r="AD22" i="14" s="1"/>
  <c r="AI22" i="14" s="1"/>
  <c r="AN22" i="14" s="1"/>
  <c r="AS22" i="14" s="1"/>
  <c r="AX22" i="14" s="1"/>
  <c r="BC22" i="14" s="1"/>
  <c r="BH22" i="14" s="1"/>
  <c r="BM22" i="14" s="1"/>
  <c r="BR22" i="14" s="1"/>
  <c r="F47" i="4" s="1"/>
  <c r="S22" i="14"/>
  <c r="X22" i="14" s="1"/>
  <c r="AC22" i="14" s="1"/>
  <c r="AH22" i="14" s="1"/>
  <c r="AM22" i="14" s="1"/>
  <c r="AR22" i="14" s="1"/>
  <c r="AW22" i="14" s="1"/>
  <c r="BB22" i="14" s="1"/>
  <c r="BG22" i="14" s="1"/>
  <c r="BL22" i="14" s="1"/>
  <c r="BQ22" i="14" s="1"/>
  <c r="E47" i="4" s="1"/>
  <c r="AT31" i="16"/>
  <c r="R22" i="14"/>
  <c r="W22" i="14" s="1"/>
  <c r="AB22" i="14" s="1"/>
  <c r="AG22" i="14" s="1"/>
  <c r="AL22" i="14" s="1"/>
  <c r="AQ22" i="14" s="1"/>
  <c r="AV22" i="14" s="1"/>
  <c r="BA22" i="14" s="1"/>
  <c r="BF22" i="14" s="1"/>
  <c r="BK22" i="14" s="1"/>
  <c r="BP22" i="14" s="1"/>
  <c r="D47" i="4" s="1"/>
  <c r="BD21" i="16"/>
  <c r="AT16" i="17"/>
  <c r="U21" i="14"/>
  <c r="U22" i="14" s="1"/>
  <c r="Z20" i="14"/>
  <c r="I47" i="4"/>
  <c r="AY31" i="16" l="1"/>
  <c r="BI21" i="16"/>
  <c r="AY16" i="17"/>
  <c r="H47" i="4"/>
  <c r="D49" i="22" s="1"/>
  <c r="Z21" i="14"/>
  <c r="Z22" i="14" s="1"/>
  <c r="AE20" i="14"/>
  <c r="K47" i="4"/>
  <c r="BD31" i="16" l="1"/>
  <c r="BN21" i="16"/>
  <c r="BD16" i="17"/>
  <c r="AJ20" i="14"/>
  <c r="AE21" i="14"/>
  <c r="AE22" i="14" s="1"/>
  <c r="BI31" i="16" l="1"/>
  <c r="BS21" i="16"/>
  <c r="BI16" i="17"/>
  <c r="AJ21" i="14"/>
  <c r="AJ22" i="14" s="1"/>
  <c r="AO20" i="14"/>
  <c r="U71" i="14"/>
  <c r="Z71" i="14" s="1"/>
  <c r="AE71" i="14" s="1"/>
  <c r="AJ71" i="14" s="1"/>
  <c r="C22" i="11"/>
  <c r="U60" i="14"/>
  <c r="Z60" i="14" s="1"/>
  <c r="AE60" i="14" s="1"/>
  <c r="AO71" i="14" l="1"/>
  <c r="AT71" i="14" s="1"/>
  <c r="AY71" i="14" s="1"/>
  <c r="BD71" i="14" s="1"/>
  <c r="BI71" i="14" s="1"/>
  <c r="BN71" i="14" s="1"/>
  <c r="BS71" i="14" s="1"/>
  <c r="BN31" i="16"/>
  <c r="AJ60" i="14"/>
  <c r="BN16" i="17"/>
  <c r="AO21" i="14"/>
  <c r="AO22" i="14" s="1"/>
  <c r="AT20" i="14"/>
  <c r="U65" i="15"/>
  <c r="Z65" i="15" s="1"/>
  <c r="AE65" i="15" s="1"/>
  <c r="AJ65" i="15" s="1"/>
  <c r="AO65" i="15" s="1"/>
  <c r="AT65" i="15" s="1"/>
  <c r="AY65" i="15" s="1"/>
  <c r="BD65" i="15" s="1"/>
  <c r="BI65" i="15" s="1"/>
  <c r="BN65" i="15" s="1"/>
  <c r="BS65" i="15" s="1"/>
  <c r="G65" i="15" s="1"/>
  <c r="C8" i="15"/>
  <c r="BS31" i="16" l="1"/>
  <c r="AO60" i="14"/>
  <c r="BS16" i="17"/>
  <c r="AT21" i="14"/>
  <c r="AT22" i="14" s="1"/>
  <c r="AY20" i="14"/>
  <c r="U12" i="20"/>
  <c r="Z12" i="20" s="1"/>
  <c r="AE12" i="20" s="1"/>
  <c r="AJ12" i="20" s="1"/>
  <c r="AO12" i="20" s="1"/>
  <c r="AT12" i="20" s="1"/>
  <c r="T21" i="11"/>
  <c r="BR21" i="11"/>
  <c r="BQ21" i="11"/>
  <c r="BP21" i="11"/>
  <c r="BO21" i="11"/>
  <c r="BM21" i="11"/>
  <c r="BL21" i="11"/>
  <c r="BK21" i="11"/>
  <c r="BJ21" i="11"/>
  <c r="BH21" i="11"/>
  <c r="BG21" i="11"/>
  <c r="BF21" i="11"/>
  <c r="BE21" i="11"/>
  <c r="BC21" i="11"/>
  <c r="BB21" i="11"/>
  <c r="BA21" i="11"/>
  <c r="AZ21" i="11"/>
  <c r="AX21" i="11"/>
  <c r="AW21" i="11"/>
  <c r="AV21" i="11"/>
  <c r="AU21" i="11"/>
  <c r="AS21" i="11"/>
  <c r="AR21" i="11"/>
  <c r="AQ21" i="11"/>
  <c r="AP21" i="11"/>
  <c r="AN21" i="11"/>
  <c r="AM21" i="11"/>
  <c r="AL21" i="11"/>
  <c r="AK21" i="11"/>
  <c r="AI21" i="11"/>
  <c r="AH21" i="11"/>
  <c r="AG21" i="11"/>
  <c r="AF21" i="11"/>
  <c r="AB21" i="11"/>
  <c r="AC21" i="11"/>
  <c r="AD21" i="11"/>
  <c r="AA21" i="11"/>
  <c r="W21" i="11"/>
  <c r="X21" i="11"/>
  <c r="Y21" i="11"/>
  <c r="V21" i="11"/>
  <c r="S21" i="11"/>
  <c r="R21" i="11"/>
  <c r="Q21" i="11"/>
  <c r="O21" i="11"/>
  <c r="N21" i="11"/>
  <c r="M21" i="11"/>
  <c r="T22" i="11" l="1"/>
  <c r="Y22" i="11" s="1"/>
  <c r="AD22" i="11" s="1"/>
  <c r="AI22" i="11" s="1"/>
  <c r="AN22" i="11" s="1"/>
  <c r="AS22" i="11" s="1"/>
  <c r="AX22" i="11" s="1"/>
  <c r="BC22" i="11" s="1"/>
  <c r="BH22" i="11" s="1"/>
  <c r="BM22" i="11" s="1"/>
  <c r="BR22" i="11" s="1"/>
  <c r="F23" i="4" s="1"/>
  <c r="S22" i="11"/>
  <c r="X22" i="11" s="1"/>
  <c r="AC22" i="11" s="1"/>
  <c r="AH22" i="11" s="1"/>
  <c r="AM22" i="11" s="1"/>
  <c r="AR22" i="11" s="1"/>
  <c r="AW22" i="11" s="1"/>
  <c r="BB22" i="11" s="1"/>
  <c r="BG22" i="11" s="1"/>
  <c r="BL22" i="11" s="1"/>
  <c r="BQ22" i="11" s="1"/>
  <c r="AT60" i="14"/>
  <c r="BD20" i="14"/>
  <c r="AY21" i="14"/>
  <c r="AY22" i="14" s="1"/>
  <c r="U19" i="11"/>
  <c r="Z19" i="11" s="1"/>
  <c r="AE19" i="11" s="1"/>
  <c r="AJ19" i="11" s="1"/>
  <c r="AO19" i="11" s="1"/>
  <c r="AT19" i="11" s="1"/>
  <c r="AY19" i="11" s="1"/>
  <c r="BD19" i="11" s="1"/>
  <c r="BI19" i="11" s="1"/>
  <c r="BN19" i="11" s="1"/>
  <c r="BS19" i="11" s="1"/>
  <c r="G19" i="11" s="1"/>
  <c r="N22" i="11"/>
  <c r="O22" i="11"/>
  <c r="M22" i="11"/>
  <c r="U20" i="11"/>
  <c r="Z20" i="11" s="1"/>
  <c r="AE20" i="11" s="1"/>
  <c r="AJ20" i="11" s="1"/>
  <c r="AO20" i="11" s="1"/>
  <c r="AT20" i="11" s="1"/>
  <c r="AY20" i="11" s="1"/>
  <c r="BD20" i="11" s="1"/>
  <c r="BI20" i="11" s="1"/>
  <c r="BN20" i="11" s="1"/>
  <c r="BS20" i="11" s="1"/>
  <c r="AY60" i="14" l="1"/>
  <c r="BI20" i="14"/>
  <c r="BD21" i="14"/>
  <c r="BD22" i="14" s="1"/>
  <c r="E22" i="11"/>
  <c r="R22" i="11"/>
  <c r="W22" i="11" s="1"/>
  <c r="AB22" i="11" s="1"/>
  <c r="AG22" i="11" s="1"/>
  <c r="AL22" i="11" s="1"/>
  <c r="BD60" i="14" l="1"/>
  <c r="BN20" i="14"/>
  <c r="BI21" i="14"/>
  <c r="BI22" i="14" s="1"/>
  <c r="C11" i="11"/>
  <c r="C18" i="12"/>
  <c r="BI60" i="14" l="1"/>
  <c r="BS20" i="14"/>
  <c r="BN21" i="14"/>
  <c r="BN22" i="14" s="1"/>
  <c r="AY12" i="20"/>
  <c r="BD12" i="20" s="1"/>
  <c r="BI12" i="20" s="1"/>
  <c r="BN12" i="20" s="1"/>
  <c r="BS12" i="20" s="1"/>
  <c r="C14" i="20"/>
  <c r="BN60" i="14" l="1"/>
  <c r="BS21" i="14"/>
  <c r="G20" i="14"/>
  <c r="BS60" i="14" l="1"/>
  <c r="G22" i="14"/>
  <c r="C47" i="4" s="1"/>
  <c r="BS22" i="14"/>
  <c r="Q32" i="17"/>
  <c r="V32" i="17" s="1"/>
  <c r="AA32" i="17" s="1"/>
  <c r="AF32" i="17" s="1"/>
  <c r="AK32" i="17" s="1"/>
  <c r="AP32" i="17" s="1"/>
  <c r="AU32" i="17" s="1"/>
  <c r="AZ32" i="17" s="1"/>
  <c r="BE32" i="17" s="1"/>
  <c r="BJ32" i="17" s="1"/>
  <c r="BO32" i="17" s="1"/>
  <c r="Q17" i="12"/>
  <c r="Q8" i="12"/>
  <c r="Q10" i="11"/>
  <c r="Q23" i="8"/>
  <c r="Q5" i="7"/>
  <c r="Q23" i="5"/>
  <c r="Q14" i="5"/>
  <c r="Q26" i="2"/>
  <c r="B55" i="22" l="1"/>
  <c r="Q7" i="13" l="1"/>
  <c r="U16" i="19" l="1"/>
  <c r="Z16" i="19" s="1"/>
  <c r="AE16" i="19" s="1"/>
  <c r="AJ16" i="19" s="1"/>
  <c r="AO16" i="19" s="1"/>
  <c r="AT16" i="19" s="1"/>
  <c r="AY16" i="19" s="1"/>
  <c r="BD16" i="19" s="1"/>
  <c r="BI16" i="19" s="1"/>
  <c r="BN16" i="19" s="1"/>
  <c r="BS16" i="19" s="1"/>
  <c r="G16" i="19" s="1"/>
  <c r="N62" i="14" l="1"/>
  <c r="O62" i="14"/>
  <c r="M62" i="14"/>
  <c r="N52" i="14"/>
  <c r="O52" i="14"/>
  <c r="M52" i="14"/>
  <c r="N33" i="14"/>
  <c r="O33" i="14"/>
  <c r="M33" i="14"/>
  <c r="N12" i="14"/>
  <c r="O12" i="14"/>
  <c r="M12" i="14"/>
  <c r="N23" i="19" l="1"/>
  <c r="O23" i="19"/>
  <c r="M23" i="19"/>
  <c r="N8" i="19"/>
  <c r="O8" i="19"/>
  <c r="M8" i="19"/>
  <c r="N31" i="21"/>
  <c r="N32" i="21" s="1"/>
  <c r="O31" i="21"/>
  <c r="O32" i="21" s="1"/>
  <c r="M31" i="21"/>
  <c r="M32" i="21" s="1"/>
  <c r="N11" i="21"/>
  <c r="O11" i="21"/>
  <c r="M11" i="21"/>
  <c r="N13" i="20"/>
  <c r="O13" i="20"/>
  <c r="M13" i="20"/>
  <c r="BP7" i="13"/>
  <c r="BQ7" i="13"/>
  <c r="BR7" i="13"/>
  <c r="BO7" i="13"/>
  <c r="BK7" i="13"/>
  <c r="BL7" i="13"/>
  <c r="BM7" i="13"/>
  <c r="BJ7" i="13"/>
  <c r="BF7" i="13"/>
  <c r="BG7" i="13"/>
  <c r="BH7" i="13"/>
  <c r="BE7" i="13"/>
  <c r="BA7" i="13"/>
  <c r="BB7" i="13"/>
  <c r="BC7" i="13"/>
  <c r="AZ7" i="13"/>
  <c r="AV7" i="13"/>
  <c r="AW7" i="13"/>
  <c r="AX7" i="13"/>
  <c r="AU7" i="13"/>
  <c r="AQ7" i="13"/>
  <c r="AR7" i="13"/>
  <c r="AS7" i="13"/>
  <c r="AP7" i="13"/>
  <c r="AL7" i="13"/>
  <c r="AM7" i="13"/>
  <c r="AN7" i="13"/>
  <c r="AK7" i="13"/>
  <c r="AG7" i="13"/>
  <c r="AH7" i="13"/>
  <c r="AI7" i="13"/>
  <c r="AF7" i="13"/>
  <c r="AB7" i="13"/>
  <c r="AC7" i="13"/>
  <c r="AD7" i="13"/>
  <c r="AA7" i="13"/>
  <c r="W7" i="13"/>
  <c r="X7" i="13"/>
  <c r="Y7" i="13"/>
  <c r="V7" i="13"/>
  <c r="S7" i="13"/>
  <c r="T7" i="13"/>
  <c r="R7" i="13"/>
  <c r="N7" i="13"/>
  <c r="O7" i="13"/>
  <c r="M7" i="13"/>
  <c r="BP17" i="12"/>
  <c r="BQ17" i="12"/>
  <c r="BR17" i="12"/>
  <c r="BO17" i="12"/>
  <c r="BK17" i="12"/>
  <c r="BL17" i="12"/>
  <c r="BM17" i="12"/>
  <c r="BJ17" i="12"/>
  <c r="BF17" i="12"/>
  <c r="BG17" i="12"/>
  <c r="BH17" i="12"/>
  <c r="BE17" i="12"/>
  <c r="BA17" i="12"/>
  <c r="BB17" i="12"/>
  <c r="BC17" i="12"/>
  <c r="AZ17" i="12"/>
  <c r="AV17" i="12"/>
  <c r="AW17" i="12"/>
  <c r="AX17" i="12"/>
  <c r="AU17" i="12"/>
  <c r="AQ17" i="12"/>
  <c r="AR17" i="12"/>
  <c r="AS17" i="12"/>
  <c r="AP17" i="12"/>
  <c r="AL17" i="12"/>
  <c r="AM17" i="12"/>
  <c r="AN17" i="12"/>
  <c r="AK17" i="12"/>
  <c r="AG17" i="12"/>
  <c r="AH17" i="12"/>
  <c r="AI17" i="12"/>
  <c r="AF17" i="12"/>
  <c r="AB17" i="12"/>
  <c r="AC17" i="12"/>
  <c r="AD17" i="12"/>
  <c r="AA17" i="12"/>
  <c r="W17" i="12"/>
  <c r="X17" i="12"/>
  <c r="Y17" i="12"/>
  <c r="V17" i="12"/>
  <c r="S17" i="12"/>
  <c r="T17" i="12"/>
  <c r="R17" i="12"/>
  <c r="N17" i="12"/>
  <c r="O17" i="12"/>
  <c r="M17" i="12"/>
  <c r="BP8" i="12"/>
  <c r="BQ8" i="12"/>
  <c r="BR8" i="12"/>
  <c r="BO8" i="12"/>
  <c r="BK8" i="12"/>
  <c r="BL8" i="12"/>
  <c r="BM8" i="12"/>
  <c r="BJ8" i="12"/>
  <c r="BF8" i="12"/>
  <c r="BG8" i="12"/>
  <c r="BH8" i="12"/>
  <c r="BE8" i="12"/>
  <c r="BA8" i="12"/>
  <c r="BB8" i="12"/>
  <c r="BC8" i="12"/>
  <c r="AZ8" i="12"/>
  <c r="AV8" i="12"/>
  <c r="AW8" i="12"/>
  <c r="AX8" i="12"/>
  <c r="AU8" i="12"/>
  <c r="AQ8" i="12"/>
  <c r="AR8" i="12"/>
  <c r="AS8" i="12"/>
  <c r="AP8" i="12"/>
  <c r="AL8" i="12"/>
  <c r="AM8" i="12"/>
  <c r="AN8" i="12"/>
  <c r="AK8" i="12"/>
  <c r="AG8" i="12"/>
  <c r="AH8" i="12"/>
  <c r="AI8" i="12"/>
  <c r="AF8" i="12"/>
  <c r="AB8" i="12"/>
  <c r="AC8" i="12"/>
  <c r="AD8" i="12"/>
  <c r="AA8" i="12"/>
  <c r="W8" i="12"/>
  <c r="X8" i="12"/>
  <c r="Y8" i="12"/>
  <c r="V8" i="12"/>
  <c r="S8" i="12"/>
  <c r="T8" i="12"/>
  <c r="R8" i="12"/>
  <c r="N8" i="12"/>
  <c r="O8" i="12"/>
  <c r="M8" i="12"/>
  <c r="BP10" i="11"/>
  <c r="BQ10" i="11"/>
  <c r="BR10" i="11"/>
  <c r="BO10" i="11"/>
  <c r="BK10" i="11"/>
  <c r="BL10" i="11"/>
  <c r="BM10" i="11"/>
  <c r="BJ10" i="11"/>
  <c r="BF10" i="11"/>
  <c r="BG10" i="11"/>
  <c r="BH10" i="11"/>
  <c r="BE10" i="11"/>
  <c r="BA10" i="11"/>
  <c r="BB10" i="11"/>
  <c r="BC10" i="11"/>
  <c r="AZ10" i="11"/>
  <c r="AV10" i="11"/>
  <c r="AW10" i="11"/>
  <c r="AX10" i="11"/>
  <c r="AU10" i="11"/>
  <c r="AQ10" i="11"/>
  <c r="AR10" i="11"/>
  <c r="AS10" i="11"/>
  <c r="AP10" i="11"/>
  <c r="AL10" i="11"/>
  <c r="AM10" i="11"/>
  <c r="AN10" i="11"/>
  <c r="AK10" i="11"/>
  <c r="AG10" i="11"/>
  <c r="AH10" i="11"/>
  <c r="AI10" i="11"/>
  <c r="AF10" i="11"/>
  <c r="AB10" i="11"/>
  <c r="AC10" i="11"/>
  <c r="AD10" i="11"/>
  <c r="AA10" i="11"/>
  <c r="W10" i="11"/>
  <c r="X10" i="11"/>
  <c r="Y10" i="11"/>
  <c r="V10" i="11"/>
  <c r="S10" i="11"/>
  <c r="T10" i="11"/>
  <c r="R10" i="11"/>
  <c r="N10" i="11"/>
  <c r="O10" i="11"/>
  <c r="M10" i="11"/>
  <c r="BP5" i="7"/>
  <c r="BQ5" i="7"/>
  <c r="BR5" i="7"/>
  <c r="BO5" i="7"/>
  <c r="BK5" i="7"/>
  <c r="BL5" i="7"/>
  <c r="BM5" i="7"/>
  <c r="BJ5" i="7"/>
  <c r="BF5" i="7"/>
  <c r="BG5" i="7"/>
  <c r="BH5" i="7"/>
  <c r="BE5" i="7"/>
  <c r="BA5" i="7"/>
  <c r="BB5" i="7"/>
  <c r="BC5" i="7"/>
  <c r="AZ5" i="7"/>
  <c r="AV5" i="7"/>
  <c r="AW5" i="7"/>
  <c r="AX5" i="7"/>
  <c r="AU5" i="7"/>
  <c r="AQ5" i="7"/>
  <c r="AR5" i="7"/>
  <c r="AS5" i="7"/>
  <c r="AP5" i="7"/>
  <c r="AL5" i="7"/>
  <c r="AM5" i="7"/>
  <c r="AN5" i="7"/>
  <c r="AK5" i="7"/>
  <c r="AG5" i="7"/>
  <c r="AH5" i="7"/>
  <c r="AI5" i="7"/>
  <c r="AF5" i="7"/>
  <c r="W5" i="7"/>
  <c r="X5" i="7"/>
  <c r="Y5" i="7"/>
  <c r="V5" i="7"/>
  <c r="S5" i="7"/>
  <c r="T5" i="7"/>
  <c r="R5" i="7"/>
  <c r="N5" i="7"/>
  <c r="O5" i="7"/>
  <c r="M5" i="7"/>
  <c r="BP23" i="5"/>
  <c r="BQ23" i="5"/>
  <c r="BR23" i="5"/>
  <c r="BO23" i="5"/>
  <c r="BK23" i="5"/>
  <c r="BL23" i="5"/>
  <c r="BM23" i="5"/>
  <c r="BJ23" i="5"/>
  <c r="BF23" i="5"/>
  <c r="BG23" i="5"/>
  <c r="BH23" i="5"/>
  <c r="BE23" i="5"/>
  <c r="BA23" i="5"/>
  <c r="BB23" i="5"/>
  <c r="BC23" i="5"/>
  <c r="AZ23" i="5"/>
  <c r="AV23" i="5"/>
  <c r="AW23" i="5"/>
  <c r="AX23" i="5"/>
  <c r="AU23" i="5"/>
  <c r="AQ23" i="5"/>
  <c r="AR23" i="5"/>
  <c r="AS23" i="5"/>
  <c r="AP23" i="5"/>
  <c r="AL23" i="5"/>
  <c r="AM23" i="5"/>
  <c r="AN23" i="5"/>
  <c r="AK23" i="5"/>
  <c r="AG23" i="5"/>
  <c r="AH23" i="5"/>
  <c r="AI23" i="5"/>
  <c r="AF23" i="5"/>
  <c r="AB23" i="5"/>
  <c r="AC23" i="5"/>
  <c r="AD23" i="5"/>
  <c r="AA23" i="5"/>
  <c r="W23" i="5"/>
  <c r="X23" i="5"/>
  <c r="Y23" i="5"/>
  <c r="V23" i="5"/>
  <c r="S23" i="5"/>
  <c r="T23" i="5"/>
  <c r="R23" i="5"/>
  <c r="N23" i="5"/>
  <c r="O23" i="5"/>
  <c r="M23" i="5"/>
  <c r="BP14" i="5"/>
  <c r="BQ14" i="5"/>
  <c r="BR14" i="5"/>
  <c r="BO14" i="5"/>
  <c r="BK14" i="5"/>
  <c r="BL14" i="5"/>
  <c r="BM14" i="5"/>
  <c r="BJ14" i="5"/>
  <c r="BF14" i="5"/>
  <c r="BG14" i="5"/>
  <c r="BH14" i="5"/>
  <c r="BE14" i="5"/>
  <c r="BA14" i="5"/>
  <c r="BB14" i="5"/>
  <c r="BC14" i="5"/>
  <c r="AZ14" i="5"/>
  <c r="AV14" i="5"/>
  <c r="AW14" i="5"/>
  <c r="AX14" i="5"/>
  <c r="AU14" i="5"/>
  <c r="AQ14" i="5"/>
  <c r="AR14" i="5"/>
  <c r="AS14" i="5"/>
  <c r="AP14" i="5"/>
  <c r="AL14" i="5"/>
  <c r="AM14" i="5"/>
  <c r="AN14" i="5"/>
  <c r="AK14" i="5"/>
  <c r="AG14" i="5"/>
  <c r="AH14" i="5"/>
  <c r="AI14" i="5"/>
  <c r="AF14" i="5"/>
  <c r="AB14" i="5"/>
  <c r="AC14" i="5"/>
  <c r="AD14" i="5"/>
  <c r="AA14" i="5"/>
  <c r="W14" i="5"/>
  <c r="X14" i="5"/>
  <c r="Y14" i="5"/>
  <c r="V14" i="5"/>
  <c r="S14" i="5"/>
  <c r="T14" i="5"/>
  <c r="R14" i="5"/>
  <c r="N14" i="5"/>
  <c r="O14" i="5"/>
  <c r="M14" i="5"/>
  <c r="BP26" i="2"/>
  <c r="BQ26" i="2"/>
  <c r="BR26" i="2"/>
  <c r="BO26" i="2"/>
  <c r="BK26" i="2"/>
  <c r="BL26" i="2"/>
  <c r="BM26" i="2"/>
  <c r="BJ26" i="2"/>
  <c r="BF26" i="2"/>
  <c r="BG26" i="2"/>
  <c r="BH26" i="2"/>
  <c r="BE26" i="2"/>
  <c r="BA26" i="2"/>
  <c r="BB26" i="2"/>
  <c r="BC26" i="2"/>
  <c r="AZ26" i="2"/>
  <c r="AV26" i="2"/>
  <c r="AW26" i="2"/>
  <c r="AX26" i="2"/>
  <c r="AU26" i="2"/>
  <c r="AQ26" i="2"/>
  <c r="AR26" i="2"/>
  <c r="AS26" i="2"/>
  <c r="AP26" i="2"/>
  <c r="AL26" i="2"/>
  <c r="AM26" i="2"/>
  <c r="AN26" i="2"/>
  <c r="AK26" i="2"/>
  <c r="AG26" i="2"/>
  <c r="AH26" i="2"/>
  <c r="AI26" i="2"/>
  <c r="AF26" i="2"/>
  <c r="AB26" i="2"/>
  <c r="AC26" i="2"/>
  <c r="AD26" i="2"/>
  <c r="AA26" i="2"/>
  <c r="W26" i="2"/>
  <c r="X26" i="2"/>
  <c r="Y26" i="2"/>
  <c r="V26" i="2"/>
  <c r="R26" i="2"/>
  <c r="S26" i="2"/>
  <c r="T26" i="2"/>
  <c r="AQ22" i="11" l="1"/>
  <c r="AV22" i="11" s="1"/>
  <c r="BA22" i="11" s="1"/>
  <c r="BF22" i="11" s="1"/>
  <c r="BK22" i="11" s="1"/>
  <c r="BP22" i="11" s="1"/>
  <c r="D23" i="4" s="1"/>
  <c r="B7" i="4"/>
  <c r="B8" i="4"/>
  <c r="B26" i="4"/>
  <c r="K23" i="4" l="1"/>
  <c r="B47" i="22" l="1"/>
  <c r="C15" i="2" l="1"/>
  <c r="C11" i="2"/>
  <c r="C24" i="19" l="1"/>
  <c r="U72" i="14" l="1"/>
  <c r="Z72" i="14" s="1"/>
  <c r="AE72" i="14" s="1"/>
  <c r="AJ72" i="14" l="1"/>
  <c r="AO72" i="14" l="1"/>
  <c r="E24" i="19"/>
  <c r="Z21" i="19"/>
  <c r="AE21" i="19" s="1"/>
  <c r="AJ21" i="19" s="1"/>
  <c r="AO21" i="19" s="1"/>
  <c r="AT21" i="19" s="1"/>
  <c r="AY21" i="19" s="1"/>
  <c r="BD21" i="19" s="1"/>
  <c r="BI21" i="19" s="1"/>
  <c r="BN21" i="19" l="1"/>
  <c r="BS21" i="19" s="1"/>
  <c r="G21" i="19" s="1"/>
  <c r="AT72" i="14"/>
  <c r="BR16" i="21"/>
  <c r="BQ16" i="21"/>
  <c r="BP16" i="21"/>
  <c r="BO16" i="21"/>
  <c r="AY72" i="14" l="1"/>
  <c r="BR17" i="14"/>
  <c r="BQ17" i="14"/>
  <c r="BP17" i="14"/>
  <c r="BO17" i="14"/>
  <c r="BR5" i="10"/>
  <c r="BQ5" i="10"/>
  <c r="BP5" i="10"/>
  <c r="BO5" i="10"/>
  <c r="BR14" i="2"/>
  <c r="BQ14" i="2"/>
  <c r="BP14" i="2"/>
  <c r="BO14" i="2"/>
  <c r="BR10" i="2"/>
  <c r="BQ10" i="2"/>
  <c r="BP10" i="2"/>
  <c r="BO10" i="2"/>
  <c r="BR5" i="2"/>
  <c r="BQ5" i="2"/>
  <c r="BP5" i="2"/>
  <c r="BO5" i="2"/>
  <c r="BD72" i="14" l="1"/>
  <c r="J18" i="14"/>
  <c r="J43" i="4" s="1"/>
  <c r="BI72" i="14" l="1"/>
  <c r="BM17" i="14"/>
  <c r="BL17" i="14"/>
  <c r="BK17" i="14"/>
  <c r="BJ17" i="14"/>
  <c r="BH17" i="14"/>
  <c r="BG17" i="14"/>
  <c r="BF17" i="14"/>
  <c r="BE17" i="14"/>
  <c r="BC17" i="14"/>
  <c r="BB17" i="14"/>
  <c r="BA17" i="14"/>
  <c r="AZ17" i="14"/>
  <c r="AX17" i="14"/>
  <c r="AW17" i="14"/>
  <c r="AV17" i="14"/>
  <c r="AU17" i="14"/>
  <c r="AS17" i="14"/>
  <c r="AR17" i="14"/>
  <c r="AQ17" i="14"/>
  <c r="AP17" i="14"/>
  <c r="Q17" i="14"/>
  <c r="AN17" i="14"/>
  <c r="AM17" i="14"/>
  <c r="AL17" i="14"/>
  <c r="AK17" i="14"/>
  <c r="AI17" i="14"/>
  <c r="AH17" i="14"/>
  <c r="AG17" i="14"/>
  <c r="AF17" i="14"/>
  <c r="AD17" i="14"/>
  <c r="AC17" i="14"/>
  <c r="AB17" i="14"/>
  <c r="AA17" i="14"/>
  <c r="Y17" i="14"/>
  <c r="X17" i="14"/>
  <c r="W17" i="14"/>
  <c r="V17" i="14"/>
  <c r="T17" i="14"/>
  <c r="S17" i="14"/>
  <c r="R17" i="14"/>
  <c r="N18" i="14"/>
  <c r="O18" i="14"/>
  <c r="M18" i="14"/>
  <c r="E18" i="14"/>
  <c r="F18" i="14" s="1"/>
  <c r="P18" i="14" s="1"/>
  <c r="B25" i="4"/>
  <c r="B32" i="4"/>
  <c r="B40" i="4"/>
  <c r="B17" i="4"/>
  <c r="B18" i="4"/>
  <c r="B27" i="22" s="1"/>
  <c r="B15" i="22" l="1"/>
  <c r="BN72" i="14"/>
  <c r="R18" i="14"/>
  <c r="W18" i="14" s="1"/>
  <c r="AB18" i="14" s="1"/>
  <c r="AG18" i="14" s="1"/>
  <c r="AL18" i="14" s="1"/>
  <c r="AQ18" i="14" s="1"/>
  <c r="AV18" i="14" s="1"/>
  <c r="BA18" i="14" s="1"/>
  <c r="BF18" i="14" s="1"/>
  <c r="BK18" i="14" s="1"/>
  <c r="BP18" i="14" s="1"/>
  <c r="D43" i="4" s="1"/>
  <c r="S18" i="14"/>
  <c r="X18" i="14" s="1"/>
  <c r="AC18" i="14" s="1"/>
  <c r="AH18" i="14" s="1"/>
  <c r="AM18" i="14" s="1"/>
  <c r="AR18" i="14" s="1"/>
  <c r="AW18" i="14" s="1"/>
  <c r="BB18" i="14" s="1"/>
  <c r="BG18" i="14" s="1"/>
  <c r="BL18" i="14" s="1"/>
  <c r="BQ18" i="14" s="1"/>
  <c r="E43" i="4" s="1"/>
  <c r="T18" i="14"/>
  <c r="Y18" i="14" s="1"/>
  <c r="AD18" i="14" s="1"/>
  <c r="AI18" i="14" s="1"/>
  <c r="AN18" i="14" s="1"/>
  <c r="AS18" i="14" s="1"/>
  <c r="AX18" i="14" s="1"/>
  <c r="BC18" i="14" s="1"/>
  <c r="BH18" i="14" s="1"/>
  <c r="BM18" i="14" s="1"/>
  <c r="BR18" i="14" s="1"/>
  <c r="F43" i="4" s="1"/>
  <c r="I43" i="4"/>
  <c r="C47" i="22" s="1"/>
  <c r="BS72" i="14" l="1"/>
  <c r="G72" i="14" s="1"/>
  <c r="K43" i="4"/>
  <c r="H43" i="4"/>
  <c r="E47" i="22" s="1"/>
  <c r="C34" i="14" l="1"/>
  <c r="A17" i="4" s="1"/>
  <c r="O14" i="2" l="1"/>
  <c r="T14" i="2"/>
  <c r="N14" i="2"/>
  <c r="S14" i="2"/>
  <c r="M14" i="2"/>
  <c r="R14" i="2"/>
  <c r="Y14" i="2"/>
  <c r="X14" i="2"/>
  <c r="AC14" i="2"/>
  <c r="AH14" i="2"/>
  <c r="AM14" i="2"/>
  <c r="AR14" i="2"/>
  <c r="AW14" i="2"/>
  <c r="BB14" i="2"/>
  <c r="BG14" i="2"/>
  <c r="BL14" i="2"/>
  <c r="W14" i="2"/>
  <c r="AD14" i="2"/>
  <c r="AI14" i="2"/>
  <c r="AN14" i="2"/>
  <c r="AS14" i="2"/>
  <c r="AX14" i="2"/>
  <c r="BC14" i="2"/>
  <c r="BH14" i="2"/>
  <c r="BM14" i="2"/>
  <c r="AB14" i="2"/>
  <c r="AG14" i="2"/>
  <c r="AL14" i="2"/>
  <c r="AQ14" i="2"/>
  <c r="AV14" i="2"/>
  <c r="BA14" i="2"/>
  <c r="BF14" i="2"/>
  <c r="BK14" i="2"/>
  <c r="P14" i="2"/>
  <c r="BJ14" i="2"/>
  <c r="BE14" i="2"/>
  <c r="AZ14" i="2"/>
  <c r="AU14" i="2"/>
  <c r="AP14" i="2"/>
  <c r="AK14" i="2"/>
  <c r="AF14" i="2"/>
  <c r="AA14" i="2"/>
  <c r="V14" i="2"/>
  <c r="Q14" i="2"/>
  <c r="O10" i="2"/>
  <c r="Y10" i="2"/>
  <c r="AD10" i="2"/>
  <c r="AI10" i="2"/>
  <c r="AN10" i="2"/>
  <c r="AS10" i="2"/>
  <c r="AX10" i="2"/>
  <c r="BC10" i="2"/>
  <c r="BH10" i="2"/>
  <c r="BM10" i="2"/>
  <c r="N10" i="2"/>
  <c r="S10" i="2"/>
  <c r="X10" i="2"/>
  <c r="AC10" i="2"/>
  <c r="AH10" i="2"/>
  <c r="AM10" i="2"/>
  <c r="AR10" i="2"/>
  <c r="AW10" i="2"/>
  <c r="BB10" i="2"/>
  <c r="BG10" i="2"/>
  <c r="BL10" i="2"/>
  <c r="M10" i="2"/>
  <c r="R10" i="2"/>
  <c r="W10" i="2"/>
  <c r="AB10" i="2"/>
  <c r="AG10" i="2"/>
  <c r="AL10" i="2"/>
  <c r="AQ10" i="2"/>
  <c r="AV10" i="2"/>
  <c r="BA10" i="2"/>
  <c r="BF10" i="2"/>
  <c r="BK10" i="2"/>
  <c r="U9" i="2"/>
  <c r="Z9" i="2" s="1"/>
  <c r="BJ10" i="2"/>
  <c r="BE10" i="2"/>
  <c r="AZ10" i="2"/>
  <c r="AU10" i="2"/>
  <c r="AP10" i="2"/>
  <c r="AK10" i="2"/>
  <c r="AF10" i="2"/>
  <c r="AA10" i="2"/>
  <c r="V10" i="2"/>
  <c r="Q10" i="2"/>
  <c r="J15" i="2"/>
  <c r="F15" i="2"/>
  <c r="E15" i="2"/>
  <c r="F11" i="2"/>
  <c r="E11" i="2"/>
  <c r="J13" i="4"/>
  <c r="J27" i="2"/>
  <c r="J37" i="4" s="1"/>
  <c r="J6" i="2"/>
  <c r="T36" i="2"/>
  <c r="Y36" i="2" s="1"/>
  <c r="S36" i="2"/>
  <c r="AO33" i="2"/>
  <c r="AT33" i="2" s="1"/>
  <c r="AY33" i="2" s="1"/>
  <c r="BD33" i="2" s="1"/>
  <c r="BI33" i="2" s="1"/>
  <c r="BN33" i="2" s="1"/>
  <c r="BS33" i="2" s="1"/>
  <c r="AO32" i="2"/>
  <c r="AT32" i="2" s="1"/>
  <c r="AY32" i="2" s="1"/>
  <c r="BD32" i="2" s="1"/>
  <c r="BI32" i="2" s="1"/>
  <c r="BN32" i="2" s="1"/>
  <c r="BS32" i="2" s="1"/>
  <c r="AO31" i="2"/>
  <c r="AT31" i="2" s="1"/>
  <c r="AY31" i="2" s="1"/>
  <c r="BD31" i="2" s="1"/>
  <c r="BI31" i="2" s="1"/>
  <c r="BN31" i="2" s="1"/>
  <c r="BS31" i="2" s="1"/>
  <c r="G31" i="2" s="1"/>
  <c r="A13" i="4"/>
  <c r="N26" i="2"/>
  <c r="M26" i="2"/>
  <c r="O26" i="2"/>
  <c r="AO25" i="2"/>
  <c r="AT25" i="2" s="1"/>
  <c r="AY25" i="2" s="1"/>
  <c r="BD25" i="2" s="1"/>
  <c r="BI25" i="2" s="1"/>
  <c r="BN25" i="2" s="1"/>
  <c r="BS25" i="2" s="1"/>
  <c r="AO24" i="2"/>
  <c r="AT24" i="2" s="1"/>
  <c r="AY24" i="2" s="1"/>
  <c r="BD24" i="2" s="1"/>
  <c r="BI24" i="2" s="1"/>
  <c r="BN24" i="2" s="1"/>
  <c r="BS24" i="2" s="1"/>
  <c r="G24" i="2" s="1"/>
  <c r="AO23" i="2"/>
  <c r="AT23" i="2" s="1"/>
  <c r="AY23" i="2" s="1"/>
  <c r="BD23" i="2" s="1"/>
  <c r="BI23" i="2" s="1"/>
  <c r="BN23" i="2" s="1"/>
  <c r="BS23" i="2" s="1"/>
  <c r="G23" i="2" s="1"/>
  <c r="AO22" i="2"/>
  <c r="AT22" i="2" s="1"/>
  <c r="AY22" i="2" s="1"/>
  <c r="BD22" i="2" s="1"/>
  <c r="BI22" i="2" s="1"/>
  <c r="BN22" i="2" s="1"/>
  <c r="BS22" i="2" s="1"/>
  <c r="AO21" i="2"/>
  <c r="AT21" i="2" s="1"/>
  <c r="AY21" i="2" s="1"/>
  <c r="BD21" i="2" s="1"/>
  <c r="BI21" i="2" s="1"/>
  <c r="BN21" i="2" s="1"/>
  <c r="BS21" i="2" s="1"/>
  <c r="G21" i="2" s="1"/>
  <c r="AO20" i="2"/>
  <c r="AT20" i="2" s="1"/>
  <c r="AY20" i="2" s="1"/>
  <c r="BD20" i="2" s="1"/>
  <c r="BI20" i="2" s="1"/>
  <c r="BN20" i="2" s="1"/>
  <c r="BS20" i="2" s="1"/>
  <c r="G20" i="2" s="1"/>
  <c r="AO19" i="2"/>
  <c r="AT19" i="2" s="1"/>
  <c r="AY19" i="2" s="1"/>
  <c r="BD19" i="2" s="1"/>
  <c r="BI19" i="2" s="1"/>
  <c r="BN19" i="2" s="1"/>
  <c r="BS19" i="2" s="1"/>
  <c r="G19" i="2" s="1"/>
  <c r="E27" i="2"/>
  <c r="C27" i="2"/>
  <c r="T5" i="2"/>
  <c r="S5" i="2"/>
  <c r="R5" i="2"/>
  <c r="Q5" i="2"/>
  <c r="V5" i="2"/>
  <c r="W5" i="2"/>
  <c r="X5" i="2"/>
  <c r="Y5" i="2"/>
  <c r="P8" i="2"/>
  <c r="U8" i="2" s="1"/>
  <c r="Z8" i="2" s="1"/>
  <c r="AE8" i="2" s="1"/>
  <c r="AJ8" i="2" s="1"/>
  <c r="AO8" i="2" s="1"/>
  <c r="AT8" i="2" s="1"/>
  <c r="AY8" i="2" s="1"/>
  <c r="BD8" i="2" s="1"/>
  <c r="BI8" i="2" s="1"/>
  <c r="BN8" i="2" s="1"/>
  <c r="BS8" i="2" s="1"/>
  <c r="BK5" i="2"/>
  <c r="BF5" i="2"/>
  <c r="BA5" i="2"/>
  <c r="AV5" i="2"/>
  <c r="AQ5" i="2"/>
  <c r="AL5" i="2"/>
  <c r="AG5" i="2"/>
  <c r="AB5" i="2"/>
  <c r="BM5" i="2"/>
  <c r="BL5" i="2"/>
  <c r="BJ5" i="2"/>
  <c r="BH5" i="2"/>
  <c r="BG5" i="2"/>
  <c r="BE5" i="2"/>
  <c r="BC5" i="2"/>
  <c r="BB5" i="2"/>
  <c r="AZ5" i="2"/>
  <c r="AX5" i="2"/>
  <c r="AW5" i="2"/>
  <c r="AU5" i="2"/>
  <c r="AS5" i="2"/>
  <c r="AR5" i="2"/>
  <c r="AP5" i="2"/>
  <c r="AN5" i="2"/>
  <c r="AM5" i="2"/>
  <c r="AK5" i="2"/>
  <c r="AI5" i="2"/>
  <c r="AH5" i="2"/>
  <c r="AF5" i="2"/>
  <c r="AD5" i="2"/>
  <c r="AC5" i="2"/>
  <c r="AA5" i="2"/>
  <c r="O5" i="2"/>
  <c r="N5" i="2"/>
  <c r="M5" i="2"/>
  <c r="P3" i="2"/>
  <c r="U3" i="2" s="1"/>
  <c r="Z3" i="2" s="1"/>
  <c r="E6" i="2"/>
  <c r="C6" i="2"/>
  <c r="U4" i="2"/>
  <c r="Z4" i="2" s="1"/>
  <c r="AE4" i="2" s="1"/>
  <c r="AJ4" i="2" s="1"/>
  <c r="AO4" i="2" s="1"/>
  <c r="AT4" i="2" s="1"/>
  <c r="AY4" i="2" s="1"/>
  <c r="BD4" i="2" s="1"/>
  <c r="BI4" i="2" s="1"/>
  <c r="BN4" i="2" s="1"/>
  <c r="BS4" i="2" s="1"/>
  <c r="J10" i="4"/>
  <c r="J33" i="4"/>
  <c r="U22" i="5"/>
  <c r="Z22" i="5" s="1"/>
  <c r="AE22" i="5" s="1"/>
  <c r="AJ22" i="5" s="1"/>
  <c r="AO22" i="5" s="1"/>
  <c r="AT22" i="5" s="1"/>
  <c r="AY22" i="5" s="1"/>
  <c r="BD22" i="5" s="1"/>
  <c r="BI22" i="5" s="1"/>
  <c r="BN22" i="5" s="1"/>
  <c r="BS22" i="5" s="1"/>
  <c r="U21" i="5"/>
  <c r="Z21" i="5" s="1"/>
  <c r="AE21" i="5" s="1"/>
  <c r="AJ21" i="5" s="1"/>
  <c r="AO21" i="5" s="1"/>
  <c r="AT21" i="5" s="1"/>
  <c r="AY21" i="5" s="1"/>
  <c r="BD21" i="5" s="1"/>
  <c r="BI21" i="5" s="1"/>
  <c r="BN21" i="5" s="1"/>
  <c r="BS21" i="5" s="1"/>
  <c r="U19" i="5"/>
  <c r="C24" i="5"/>
  <c r="A10" i="4" s="1"/>
  <c r="U13" i="5"/>
  <c r="Z13" i="5" s="1"/>
  <c r="AE13" i="5" s="1"/>
  <c r="AJ13" i="5" s="1"/>
  <c r="AO13" i="5" s="1"/>
  <c r="AT13" i="5" s="1"/>
  <c r="AY13" i="5" s="1"/>
  <c r="BD13" i="5" s="1"/>
  <c r="BI13" i="5" s="1"/>
  <c r="BN13" i="5" s="1"/>
  <c r="BS13" i="5" s="1"/>
  <c r="G13" i="5" s="1"/>
  <c r="U12" i="5"/>
  <c r="Z12" i="5" s="1"/>
  <c r="AE12" i="5" s="1"/>
  <c r="AJ12" i="5" s="1"/>
  <c r="AO12" i="5" s="1"/>
  <c r="AT12" i="5" s="1"/>
  <c r="AY12" i="5" s="1"/>
  <c r="BD12" i="5" s="1"/>
  <c r="BI12" i="5" s="1"/>
  <c r="BN12" i="5" s="1"/>
  <c r="BS12" i="5" s="1"/>
  <c r="U11" i="5"/>
  <c r="Z11" i="5" s="1"/>
  <c r="AE11" i="5" s="1"/>
  <c r="AJ11" i="5" s="1"/>
  <c r="AO11" i="5" s="1"/>
  <c r="AT11" i="5" s="1"/>
  <c r="AY11" i="5" s="1"/>
  <c r="BD11" i="5" s="1"/>
  <c r="BI11" i="5" s="1"/>
  <c r="BN11" i="5" s="1"/>
  <c r="BS11" i="5" s="1"/>
  <c r="G11" i="5" s="1"/>
  <c r="U10" i="5"/>
  <c r="Z10" i="5" s="1"/>
  <c r="AE10" i="5" s="1"/>
  <c r="AJ10" i="5" s="1"/>
  <c r="AO10" i="5" s="1"/>
  <c r="AT10" i="5" s="1"/>
  <c r="AY10" i="5" s="1"/>
  <c r="BD10" i="5" s="1"/>
  <c r="BI10" i="5" s="1"/>
  <c r="BN10" i="5" s="1"/>
  <c r="BS10" i="5" s="1"/>
  <c r="G10" i="5" s="1"/>
  <c r="U9" i="5"/>
  <c r="Z9" i="5" s="1"/>
  <c r="AE9" i="5" s="1"/>
  <c r="AJ9" i="5" s="1"/>
  <c r="AO9" i="5" s="1"/>
  <c r="AT9" i="5" s="1"/>
  <c r="AY9" i="5" s="1"/>
  <c r="BD9" i="5" s="1"/>
  <c r="BI9" i="5" s="1"/>
  <c r="BN9" i="5" s="1"/>
  <c r="BS9" i="5" s="1"/>
  <c r="G9" i="5" s="1"/>
  <c r="U8" i="5"/>
  <c r="Z8" i="5" s="1"/>
  <c r="AE8" i="5" s="1"/>
  <c r="AJ8" i="5" s="1"/>
  <c r="AO8" i="5" s="1"/>
  <c r="AT8" i="5" s="1"/>
  <c r="AY8" i="5" s="1"/>
  <c r="BD8" i="5" s="1"/>
  <c r="BI8" i="5" s="1"/>
  <c r="BN8" i="5" s="1"/>
  <c r="BS8" i="5" s="1"/>
  <c r="G8" i="5" s="1"/>
  <c r="U7" i="5"/>
  <c r="Z7" i="5" s="1"/>
  <c r="AE7" i="5" s="1"/>
  <c r="AJ7" i="5" s="1"/>
  <c r="AO7" i="5" s="1"/>
  <c r="AT7" i="5" s="1"/>
  <c r="AY7" i="5" s="1"/>
  <c r="BD7" i="5" s="1"/>
  <c r="BI7" i="5" s="1"/>
  <c r="BN7" i="5" s="1"/>
  <c r="BS7" i="5" s="1"/>
  <c r="G7" i="5" s="1"/>
  <c r="U6" i="5"/>
  <c r="Z6" i="5" s="1"/>
  <c r="AE6" i="5" s="1"/>
  <c r="AJ6" i="5" s="1"/>
  <c r="AO6" i="5" s="1"/>
  <c r="AT6" i="5" s="1"/>
  <c r="AY6" i="5" s="1"/>
  <c r="BD6" i="5" s="1"/>
  <c r="BI6" i="5" s="1"/>
  <c r="BN6" i="5" s="1"/>
  <c r="BS6" i="5" s="1"/>
  <c r="G6" i="5" s="1"/>
  <c r="U5" i="5"/>
  <c r="Z5" i="5" s="1"/>
  <c r="U4" i="5"/>
  <c r="Z4" i="5" s="1"/>
  <c r="C15" i="5"/>
  <c r="A33" i="4" s="1"/>
  <c r="T8" i="6"/>
  <c r="Y8" i="6" s="1"/>
  <c r="AD8" i="6" s="1"/>
  <c r="AI8" i="6" s="1"/>
  <c r="AN8" i="6" s="1"/>
  <c r="AS8" i="6" s="1"/>
  <c r="AX8" i="6" s="1"/>
  <c r="BC8" i="6" s="1"/>
  <c r="BH8" i="6" s="1"/>
  <c r="BM8" i="6" s="1"/>
  <c r="BR8" i="6" s="1"/>
  <c r="F34" i="4" s="1"/>
  <c r="S8" i="6"/>
  <c r="X8" i="6" s="1"/>
  <c r="AC8" i="6" s="1"/>
  <c r="AH8" i="6" s="1"/>
  <c r="AM8" i="6" s="1"/>
  <c r="AR8" i="6" s="1"/>
  <c r="AW8" i="6" s="1"/>
  <c r="BB8" i="6" s="1"/>
  <c r="BG8" i="6" s="1"/>
  <c r="BL8" i="6" s="1"/>
  <c r="BQ8" i="6" s="1"/>
  <c r="E34" i="4" s="1"/>
  <c r="U6" i="6"/>
  <c r="Z6" i="6" s="1"/>
  <c r="AE6" i="6" s="1"/>
  <c r="AJ6" i="6" s="1"/>
  <c r="AO6" i="6" s="1"/>
  <c r="AT6" i="6" s="1"/>
  <c r="AY6" i="6" s="1"/>
  <c r="BD6" i="6" s="1"/>
  <c r="BI6" i="6" s="1"/>
  <c r="BN6" i="6" s="1"/>
  <c r="BS6" i="6" s="1"/>
  <c r="U5" i="6"/>
  <c r="E8" i="6"/>
  <c r="R8" i="6"/>
  <c r="W8" i="6" s="1"/>
  <c r="AB8" i="6" s="1"/>
  <c r="AD5" i="7"/>
  <c r="AC5" i="7"/>
  <c r="AB5" i="7"/>
  <c r="AA5" i="7"/>
  <c r="T6" i="7"/>
  <c r="Y6" i="7" s="1"/>
  <c r="S6" i="7"/>
  <c r="X6" i="7" s="1"/>
  <c r="R6" i="7"/>
  <c r="W6" i="7" s="1"/>
  <c r="U4" i="7"/>
  <c r="Z4" i="7" s="1"/>
  <c r="AE4" i="7" s="1"/>
  <c r="F4" i="7"/>
  <c r="E24" i="8"/>
  <c r="J24" i="8"/>
  <c r="J18" i="4" s="1"/>
  <c r="U11" i="8"/>
  <c r="Z11" i="8" s="1"/>
  <c r="AE11" i="8" s="1"/>
  <c r="AJ11" i="8" s="1"/>
  <c r="AO11" i="8" s="1"/>
  <c r="AT11" i="8" s="1"/>
  <c r="AY11" i="8" s="1"/>
  <c r="BD11" i="8" s="1"/>
  <c r="BI11" i="8" s="1"/>
  <c r="BN11" i="8" s="1"/>
  <c r="BS11" i="8" s="1"/>
  <c r="G11" i="8" s="1"/>
  <c r="U18" i="8"/>
  <c r="Z18" i="8" s="1"/>
  <c r="AE18" i="8" s="1"/>
  <c r="AJ18" i="8" s="1"/>
  <c r="AO18" i="8" s="1"/>
  <c r="AT18" i="8" s="1"/>
  <c r="AY18" i="8" s="1"/>
  <c r="BD18" i="8" s="1"/>
  <c r="BI18" i="8" s="1"/>
  <c r="BN18" i="8" s="1"/>
  <c r="BS18" i="8" s="1"/>
  <c r="G18" i="8" s="1"/>
  <c r="U17" i="8"/>
  <c r="Z17" i="8" s="1"/>
  <c r="AE17" i="8" s="1"/>
  <c r="AJ17" i="8" s="1"/>
  <c r="AO17" i="8" s="1"/>
  <c r="AT17" i="8" s="1"/>
  <c r="AY17" i="8" s="1"/>
  <c r="BD17" i="8" s="1"/>
  <c r="BI17" i="8" s="1"/>
  <c r="BN17" i="8" s="1"/>
  <c r="BS17" i="8" s="1"/>
  <c r="U16" i="8"/>
  <c r="Z16" i="8" s="1"/>
  <c r="AE16" i="8" s="1"/>
  <c r="AJ16" i="8" s="1"/>
  <c r="AO16" i="8" s="1"/>
  <c r="AT16" i="8" s="1"/>
  <c r="AY16" i="8" s="1"/>
  <c r="BD16" i="8" s="1"/>
  <c r="BI16" i="8" s="1"/>
  <c r="BN16" i="8" s="1"/>
  <c r="BS16" i="8" s="1"/>
  <c r="G16" i="8" s="1"/>
  <c r="U15" i="8"/>
  <c r="Z15" i="8" s="1"/>
  <c r="AE15" i="8" s="1"/>
  <c r="AJ15" i="8" s="1"/>
  <c r="AO15" i="8" s="1"/>
  <c r="AT15" i="8" s="1"/>
  <c r="AY15" i="8" s="1"/>
  <c r="BD15" i="8" s="1"/>
  <c r="BI15" i="8" s="1"/>
  <c r="BN15" i="8" s="1"/>
  <c r="BS15" i="8" s="1"/>
  <c r="G15" i="8" s="1"/>
  <c r="U14" i="8"/>
  <c r="Z14" i="8" s="1"/>
  <c r="AE14" i="8" s="1"/>
  <c r="AJ14" i="8" s="1"/>
  <c r="AO14" i="8" s="1"/>
  <c r="AT14" i="8" s="1"/>
  <c r="AY14" i="8" s="1"/>
  <c r="BD14" i="8" s="1"/>
  <c r="BI14" i="8" s="1"/>
  <c r="BN14" i="8" s="1"/>
  <c r="BS14" i="8" s="1"/>
  <c r="U13" i="8"/>
  <c r="Z13" i="8" s="1"/>
  <c r="AE13" i="8" s="1"/>
  <c r="AJ13" i="8" s="1"/>
  <c r="AO13" i="8" s="1"/>
  <c r="AT13" i="8" s="1"/>
  <c r="AY13" i="8" s="1"/>
  <c r="BD13" i="8" s="1"/>
  <c r="BI13" i="8" s="1"/>
  <c r="BN13" i="8" s="1"/>
  <c r="BS13" i="8" s="1"/>
  <c r="G13" i="8" s="1"/>
  <c r="U10" i="8"/>
  <c r="Z10" i="8" s="1"/>
  <c r="AE10" i="8" s="1"/>
  <c r="AJ10" i="8" s="1"/>
  <c r="AO10" i="8" s="1"/>
  <c r="AT10" i="8" s="1"/>
  <c r="AY10" i="8" s="1"/>
  <c r="BD10" i="8" s="1"/>
  <c r="BI10" i="8" s="1"/>
  <c r="BN10" i="8" s="1"/>
  <c r="BS10" i="8" s="1"/>
  <c r="G10" i="8" s="1"/>
  <c r="U9" i="8"/>
  <c r="Z9" i="8" s="1"/>
  <c r="AE9" i="8" s="1"/>
  <c r="AJ9" i="8" s="1"/>
  <c r="AO9" i="8" s="1"/>
  <c r="AT9" i="8" s="1"/>
  <c r="AY9" i="8" s="1"/>
  <c r="BD9" i="8" s="1"/>
  <c r="BI9" i="8" s="1"/>
  <c r="BN9" i="8" s="1"/>
  <c r="BS9" i="8" s="1"/>
  <c r="G9" i="8" s="1"/>
  <c r="U8" i="8"/>
  <c r="A18" i="4"/>
  <c r="T24" i="8"/>
  <c r="Y24" i="8" s="1"/>
  <c r="S24" i="8"/>
  <c r="U22" i="8"/>
  <c r="Z22" i="8" s="1"/>
  <c r="AE22" i="8" s="1"/>
  <c r="AJ22" i="8" s="1"/>
  <c r="AO22" i="8" s="1"/>
  <c r="AT22" i="8" s="1"/>
  <c r="AY22" i="8" s="1"/>
  <c r="BD22" i="8" s="1"/>
  <c r="U21" i="8"/>
  <c r="Z21" i="8" s="1"/>
  <c r="AE21" i="8" s="1"/>
  <c r="AJ21" i="8" s="1"/>
  <c r="AO21" i="8" s="1"/>
  <c r="AT21" i="8" s="1"/>
  <c r="AY21" i="8" s="1"/>
  <c r="BD21" i="8" s="1"/>
  <c r="BI21" i="8" s="1"/>
  <c r="BN21" i="8" s="1"/>
  <c r="BS21" i="8" s="1"/>
  <c r="G21" i="8" s="1"/>
  <c r="U20" i="8"/>
  <c r="Z20" i="8" s="1"/>
  <c r="AE20" i="8" s="1"/>
  <c r="AJ20" i="8" s="1"/>
  <c r="AO20" i="8" s="1"/>
  <c r="AT20" i="8" s="1"/>
  <c r="AY20" i="8" s="1"/>
  <c r="BD20" i="8" s="1"/>
  <c r="BI20" i="8" s="1"/>
  <c r="BN20" i="8" s="1"/>
  <c r="BS20" i="8" s="1"/>
  <c r="G20" i="8" s="1"/>
  <c r="U19" i="8"/>
  <c r="Z19" i="8" s="1"/>
  <c r="AE19" i="8" s="1"/>
  <c r="AJ19" i="8" s="1"/>
  <c r="AO19" i="8" s="1"/>
  <c r="AT19" i="8" s="1"/>
  <c r="AY19" i="8" s="1"/>
  <c r="BD19" i="8" s="1"/>
  <c r="BI19" i="8" s="1"/>
  <c r="BN19" i="8" s="1"/>
  <c r="BS19" i="8" s="1"/>
  <c r="G19" i="8" s="1"/>
  <c r="U7" i="8"/>
  <c r="Z7" i="8" s="1"/>
  <c r="AE7" i="8" s="1"/>
  <c r="AJ7" i="8" s="1"/>
  <c r="AO7" i="8" s="1"/>
  <c r="AT7" i="8" s="1"/>
  <c r="AY7" i="8" s="1"/>
  <c r="BD7" i="8" s="1"/>
  <c r="BI7" i="8" s="1"/>
  <c r="BN7" i="8" s="1"/>
  <c r="BS7" i="8" s="1"/>
  <c r="G7" i="8" s="1"/>
  <c r="U6" i="8"/>
  <c r="Z6" i="8" s="1"/>
  <c r="AE6" i="8" s="1"/>
  <c r="AJ6" i="8" s="1"/>
  <c r="AO6" i="8" s="1"/>
  <c r="AT6" i="8" s="1"/>
  <c r="AY6" i="8" s="1"/>
  <c r="BD6" i="8" s="1"/>
  <c r="BI6" i="8" s="1"/>
  <c r="BN6" i="8" s="1"/>
  <c r="BS6" i="8" s="1"/>
  <c r="F4" i="10"/>
  <c r="F6" i="10" s="1"/>
  <c r="E6" i="10"/>
  <c r="J6" i="10"/>
  <c r="J52" i="4" s="1"/>
  <c r="C6" i="10"/>
  <c r="BM5" i="10"/>
  <c r="BL5" i="10"/>
  <c r="BK5" i="10"/>
  <c r="BJ5" i="10"/>
  <c r="BH5" i="10"/>
  <c r="BG5" i="10"/>
  <c r="BF5" i="10"/>
  <c r="BE5" i="10"/>
  <c r="BC5" i="10"/>
  <c r="BB5" i="10"/>
  <c r="BA5" i="10"/>
  <c r="AZ5" i="10"/>
  <c r="AX5" i="10"/>
  <c r="AW5" i="10"/>
  <c r="AV5" i="10"/>
  <c r="AU5" i="10"/>
  <c r="AS5" i="10"/>
  <c r="AR5" i="10"/>
  <c r="AQ5" i="10"/>
  <c r="AP5" i="10"/>
  <c r="AN5" i="10"/>
  <c r="AM5" i="10"/>
  <c r="AL5" i="10"/>
  <c r="AK5" i="10"/>
  <c r="AI5" i="10"/>
  <c r="AH5" i="10"/>
  <c r="AG5" i="10"/>
  <c r="AF5" i="10"/>
  <c r="AD5" i="10"/>
  <c r="AC5" i="10"/>
  <c r="AB5" i="10"/>
  <c r="AA5" i="10"/>
  <c r="Y5" i="10"/>
  <c r="X5" i="10"/>
  <c r="W5" i="10"/>
  <c r="V5" i="10"/>
  <c r="T5" i="10"/>
  <c r="S5" i="10"/>
  <c r="R5" i="10"/>
  <c r="Q5" i="10"/>
  <c r="O5" i="10"/>
  <c r="T6" i="10" s="1"/>
  <c r="Y6" i="10" s="1"/>
  <c r="AD6" i="10" s="1"/>
  <c r="AI6" i="10" s="1"/>
  <c r="AN6" i="10" s="1"/>
  <c r="AS6" i="10" s="1"/>
  <c r="AX6" i="10" s="1"/>
  <c r="BC6" i="10" s="1"/>
  <c r="BH6" i="10" s="1"/>
  <c r="N5" i="10"/>
  <c r="S6" i="10" s="1"/>
  <c r="X6" i="10" s="1"/>
  <c r="AC6" i="10" s="1"/>
  <c r="AH6" i="10" s="1"/>
  <c r="M5" i="10"/>
  <c r="P5" i="10"/>
  <c r="U4" i="10"/>
  <c r="Z4" i="10" s="1"/>
  <c r="E23" i="4"/>
  <c r="H23" i="4" s="1"/>
  <c r="I23" i="4"/>
  <c r="U6" i="11"/>
  <c r="Z6" i="11" s="1"/>
  <c r="J11" i="11"/>
  <c r="J24" i="4" s="1"/>
  <c r="T11" i="11"/>
  <c r="S11" i="11"/>
  <c r="X11" i="11" s="1"/>
  <c r="U9" i="11"/>
  <c r="Z9" i="11" s="1"/>
  <c r="AE9" i="11" s="1"/>
  <c r="AJ9" i="11" s="1"/>
  <c r="AO9" i="11" s="1"/>
  <c r="AT9" i="11" s="1"/>
  <c r="AY9" i="11" s="1"/>
  <c r="BD9" i="11" s="1"/>
  <c r="BI9" i="11" s="1"/>
  <c r="BN9" i="11" s="1"/>
  <c r="BS9" i="11" s="1"/>
  <c r="U8" i="11"/>
  <c r="Z8" i="11" s="1"/>
  <c r="AE8" i="11" s="1"/>
  <c r="AJ8" i="11" s="1"/>
  <c r="AO8" i="11" s="1"/>
  <c r="AT8" i="11" s="1"/>
  <c r="AY8" i="11" s="1"/>
  <c r="BD8" i="11" s="1"/>
  <c r="BI8" i="11" s="1"/>
  <c r="BN8" i="11" s="1"/>
  <c r="BS8" i="11" s="1"/>
  <c r="U7" i="11"/>
  <c r="Z7" i="11" s="1"/>
  <c r="AE7" i="11" s="1"/>
  <c r="E18" i="12"/>
  <c r="A32" i="4"/>
  <c r="U15" i="12"/>
  <c r="Z15" i="12" s="1"/>
  <c r="AE15" i="12" s="1"/>
  <c r="AJ15" i="12" s="1"/>
  <c r="AO15" i="12" s="1"/>
  <c r="AT15" i="12" s="1"/>
  <c r="AY15" i="12" s="1"/>
  <c r="BD15" i="12" s="1"/>
  <c r="BI15" i="12" s="1"/>
  <c r="BN15" i="12" s="1"/>
  <c r="BS15" i="12" s="1"/>
  <c r="G15" i="12" s="1"/>
  <c r="U14" i="12"/>
  <c r="Z14" i="12" s="1"/>
  <c r="AE14" i="12" s="1"/>
  <c r="AJ14" i="12" s="1"/>
  <c r="AO14" i="12" s="1"/>
  <c r="AT14" i="12" s="1"/>
  <c r="AY14" i="12" s="1"/>
  <c r="BD14" i="12" s="1"/>
  <c r="BI14" i="12" s="1"/>
  <c r="BN14" i="12" s="1"/>
  <c r="BS14" i="12" s="1"/>
  <c r="G14" i="12" s="1"/>
  <c r="U13" i="12"/>
  <c r="Z13" i="12" s="1"/>
  <c r="AE13" i="12" s="1"/>
  <c r="AJ13" i="12" s="1"/>
  <c r="AO13" i="12" s="1"/>
  <c r="AT13" i="12" s="1"/>
  <c r="AY13" i="12" s="1"/>
  <c r="BD13" i="12" s="1"/>
  <c r="BI13" i="12" s="1"/>
  <c r="BN13" i="12" s="1"/>
  <c r="BS13" i="12" s="1"/>
  <c r="J18" i="12"/>
  <c r="J32" i="4" s="1"/>
  <c r="J9" i="12"/>
  <c r="J6" i="4" s="1"/>
  <c r="C9" i="12"/>
  <c r="A6" i="4" s="1"/>
  <c r="T9" i="12"/>
  <c r="Y9" i="12" s="1"/>
  <c r="AD9" i="12" s="1"/>
  <c r="AI9" i="12" s="1"/>
  <c r="AN9" i="12" s="1"/>
  <c r="R9" i="12"/>
  <c r="W9" i="12" s="1"/>
  <c r="U7" i="12"/>
  <c r="Z7" i="12" s="1"/>
  <c r="AE7" i="12" s="1"/>
  <c r="AJ7" i="12" s="1"/>
  <c r="AO7" i="12" s="1"/>
  <c r="AT7" i="12" s="1"/>
  <c r="AY7" i="12" s="1"/>
  <c r="BD7" i="12" s="1"/>
  <c r="BI7" i="12" s="1"/>
  <c r="BN7" i="12" s="1"/>
  <c r="BS7" i="12" s="1"/>
  <c r="U6" i="12"/>
  <c r="Z6" i="12" s="1"/>
  <c r="AE6" i="12" s="1"/>
  <c r="AJ6" i="12" s="1"/>
  <c r="AO6" i="12" s="1"/>
  <c r="AT6" i="12" s="1"/>
  <c r="AY6" i="12" s="1"/>
  <c r="BD6" i="12" s="1"/>
  <c r="BI6" i="12" s="1"/>
  <c r="BN6" i="12" s="1"/>
  <c r="BS6" i="12" s="1"/>
  <c r="U5" i="12"/>
  <c r="C8" i="13"/>
  <c r="A7" i="4" s="1"/>
  <c r="J8" i="13"/>
  <c r="J7" i="4" s="1"/>
  <c r="T8" i="13"/>
  <c r="Y8" i="13" s="1"/>
  <c r="AD8" i="13" s="1"/>
  <c r="R8" i="13"/>
  <c r="W8" i="13" s="1"/>
  <c r="U6" i="13"/>
  <c r="Z6" i="13" s="1"/>
  <c r="AE6" i="13" s="1"/>
  <c r="AJ6" i="13" s="1"/>
  <c r="AO6" i="13" s="1"/>
  <c r="U5" i="13"/>
  <c r="Z5" i="13" s="1"/>
  <c r="A19" i="4"/>
  <c r="E63" i="14"/>
  <c r="A25" i="4"/>
  <c r="J53" i="14"/>
  <c r="J36" i="4" s="1"/>
  <c r="E53" i="14"/>
  <c r="A36" i="4"/>
  <c r="J34" i="14"/>
  <c r="J17" i="4" s="1"/>
  <c r="E34" i="14"/>
  <c r="F15" i="14"/>
  <c r="F16" i="14"/>
  <c r="J19" i="4"/>
  <c r="T77" i="14"/>
  <c r="Y77" i="14" s="1"/>
  <c r="S77" i="14"/>
  <c r="X77" i="14" s="1"/>
  <c r="AC77" i="14" s="1"/>
  <c r="AH77" i="14" s="1"/>
  <c r="AM77" i="14" s="1"/>
  <c r="U74" i="14"/>
  <c r="Z74" i="14" s="1"/>
  <c r="AE74" i="14" s="1"/>
  <c r="AJ74" i="14" s="1"/>
  <c r="AO74" i="14" s="1"/>
  <c r="AT74" i="14" s="1"/>
  <c r="AY74" i="14" s="1"/>
  <c r="BD74" i="14" s="1"/>
  <c r="BI74" i="14" s="1"/>
  <c r="BN74" i="14" s="1"/>
  <c r="BS74" i="14" s="1"/>
  <c r="G74" i="14" s="1"/>
  <c r="U73" i="14"/>
  <c r="Z73" i="14" s="1"/>
  <c r="U69" i="14"/>
  <c r="Z69" i="14" s="1"/>
  <c r="AE69" i="14" s="1"/>
  <c r="AJ69" i="14" s="1"/>
  <c r="AO69" i="14" s="1"/>
  <c r="AT69" i="14" s="1"/>
  <c r="AY69" i="14" s="1"/>
  <c r="BD69" i="14" s="1"/>
  <c r="BI69" i="14" s="1"/>
  <c r="BN69" i="14" s="1"/>
  <c r="BS69" i="14" s="1"/>
  <c r="U68" i="14"/>
  <c r="Z68" i="14" s="1"/>
  <c r="AE68" i="14" s="1"/>
  <c r="AJ68" i="14" s="1"/>
  <c r="AO68" i="14" s="1"/>
  <c r="AT68" i="14" s="1"/>
  <c r="AY68" i="14" s="1"/>
  <c r="BD68" i="14" s="1"/>
  <c r="BI68" i="14" s="1"/>
  <c r="BN68" i="14" s="1"/>
  <c r="BS68" i="14" s="1"/>
  <c r="G68" i="14" s="1"/>
  <c r="U67" i="14"/>
  <c r="U66" i="14"/>
  <c r="J63" i="14"/>
  <c r="J25" i="4" s="1"/>
  <c r="T63" i="14"/>
  <c r="Y63" i="14" s="1"/>
  <c r="AD63" i="14" s="1"/>
  <c r="AI63" i="14" s="1"/>
  <c r="AN63" i="14" s="1"/>
  <c r="AS63" i="14" s="1"/>
  <c r="AX63" i="14" s="1"/>
  <c r="BC63" i="14" s="1"/>
  <c r="BH63" i="14" s="1"/>
  <c r="BM63" i="14" s="1"/>
  <c r="BR63" i="14" s="1"/>
  <c r="F25" i="4" s="1"/>
  <c r="S63" i="14"/>
  <c r="R63" i="14"/>
  <c r="W63" i="14" s="1"/>
  <c r="AB63" i="14" s="1"/>
  <c r="AG63" i="14" s="1"/>
  <c r="AL63" i="14" s="1"/>
  <c r="AQ63" i="14" s="1"/>
  <c r="AV63" i="14" s="1"/>
  <c r="BA63" i="14" s="1"/>
  <c r="BF63" i="14" s="1"/>
  <c r="BK63" i="14" s="1"/>
  <c r="BP63" i="14" s="1"/>
  <c r="D25" i="4" s="1"/>
  <c r="U61" i="14"/>
  <c r="Z61" i="14" s="1"/>
  <c r="AE61" i="14" s="1"/>
  <c r="AJ61" i="14" s="1"/>
  <c r="U59" i="14"/>
  <c r="Z59" i="14" s="1"/>
  <c r="AE59" i="14" s="1"/>
  <c r="AJ59" i="14" s="1"/>
  <c r="AO59" i="14" s="1"/>
  <c r="AT59" i="14" s="1"/>
  <c r="AY59" i="14" s="1"/>
  <c r="BD59" i="14" s="1"/>
  <c r="BI59" i="14" s="1"/>
  <c r="BN59" i="14" s="1"/>
  <c r="BS59" i="14" s="1"/>
  <c r="G59" i="14" s="1"/>
  <c r="U58" i="14"/>
  <c r="U57" i="14"/>
  <c r="Z57" i="14" s="1"/>
  <c r="AE57" i="14" s="1"/>
  <c r="AJ57" i="14" s="1"/>
  <c r="AO57" i="14" s="1"/>
  <c r="AT57" i="14" s="1"/>
  <c r="AY57" i="14" s="1"/>
  <c r="BD57" i="14" s="1"/>
  <c r="BI57" i="14" s="1"/>
  <c r="BN57" i="14" s="1"/>
  <c r="BS57" i="14" s="1"/>
  <c r="G57" i="14" s="1"/>
  <c r="U42" i="14"/>
  <c r="Z42" i="14" s="1"/>
  <c r="AE42" i="14" s="1"/>
  <c r="AJ42" i="14" s="1"/>
  <c r="AO42" i="14" s="1"/>
  <c r="AT42" i="14" s="1"/>
  <c r="AY42" i="14" s="1"/>
  <c r="BD42" i="14" s="1"/>
  <c r="BI42" i="14" s="1"/>
  <c r="BN42" i="14" s="1"/>
  <c r="BS42" i="14" s="1"/>
  <c r="G42" i="14" s="1"/>
  <c r="U41" i="14"/>
  <c r="Z41" i="14" s="1"/>
  <c r="AE41" i="14" s="1"/>
  <c r="AJ41" i="14" s="1"/>
  <c r="AO41" i="14" s="1"/>
  <c r="AT41" i="14" s="1"/>
  <c r="AY41" i="14" s="1"/>
  <c r="BD41" i="14" s="1"/>
  <c r="BI41" i="14" s="1"/>
  <c r="BN41" i="14" s="1"/>
  <c r="BS41" i="14" s="1"/>
  <c r="G41" i="14" s="1"/>
  <c r="U40" i="14"/>
  <c r="Z40" i="14" s="1"/>
  <c r="AE40" i="14" s="1"/>
  <c r="AJ40" i="14" s="1"/>
  <c r="AO40" i="14" s="1"/>
  <c r="AT40" i="14" s="1"/>
  <c r="AY40" i="14" s="1"/>
  <c r="BD40" i="14" s="1"/>
  <c r="BI40" i="14" s="1"/>
  <c r="BN40" i="14" s="1"/>
  <c r="BS40" i="14" s="1"/>
  <c r="U46" i="14"/>
  <c r="Z46" i="14" s="1"/>
  <c r="AE46" i="14" s="1"/>
  <c r="AJ46" i="14" s="1"/>
  <c r="AO46" i="14" s="1"/>
  <c r="AT46" i="14" s="1"/>
  <c r="AY46" i="14" s="1"/>
  <c r="BD46" i="14" s="1"/>
  <c r="BI46" i="14" s="1"/>
  <c r="BN46" i="14" s="1"/>
  <c r="BS46" i="14" s="1"/>
  <c r="G46" i="14" s="1"/>
  <c r="U45" i="14"/>
  <c r="Z45" i="14" s="1"/>
  <c r="AE45" i="14" s="1"/>
  <c r="AJ45" i="14" s="1"/>
  <c r="AO45" i="14" s="1"/>
  <c r="AT45" i="14" s="1"/>
  <c r="AY45" i="14" s="1"/>
  <c r="BD45" i="14" s="1"/>
  <c r="BI45" i="14" s="1"/>
  <c r="BN45" i="14" s="1"/>
  <c r="BS45" i="14" s="1"/>
  <c r="U44" i="14"/>
  <c r="Z44" i="14" s="1"/>
  <c r="AE44" i="14" s="1"/>
  <c r="AJ44" i="14" s="1"/>
  <c r="AO44" i="14" s="1"/>
  <c r="AT44" i="14" s="1"/>
  <c r="AY44" i="14" s="1"/>
  <c r="BD44" i="14" s="1"/>
  <c r="BI44" i="14" s="1"/>
  <c r="BN44" i="14" s="1"/>
  <c r="BS44" i="14" s="1"/>
  <c r="G44" i="14" s="1"/>
  <c r="S53" i="14"/>
  <c r="X53" i="14" s="1"/>
  <c r="AC53" i="14" s="1"/>
  <c r="U51" i="14"/>
  <c r="Z51" i="14" s="1"/>
  <c r="AE51" i="14" s="1"/>
  <c r="AJ51" i="14" s="1"/>
  <c r="AO51" i="14" s="1"/>
  <c r="AT51" i="14" s="1"/>
  <c r="AY51" i="14" s="1"/>
  <c r="BD51" i="14" s="1"/>
  <c r="BI51" i="14" s="1"/>
  <c r="BN51" i="14" s="1"/>
  <c r="BS51" i="14" s="1"/>
  <c r="G51" i="14" s="1"/>
  <c r="U50" i="14"/>
  <c r="Z50" i="14" s="1"/>
  <c r="AE50" i="14" s="1"/>
  <c r="AJ50" i="14" s="1"/>
  <c r="AO50" i="14" s="1"/>
  <c r="AT50" i="14" s="1"/>
  <c r="AY50" i="14" s="1"/>
  <c r="BD50" i="14" s="1"/>
  <c r="BI50" i="14" s="1"/>
  <c r="BN50" i="14" s="1"/>
  <c r="BS50" i="14" s="1"/>
  <c r="G50" i="14" s="1"/>
  <c r="U49" i="14"/>
  <c r="Z49" i="14" s="1"/>
  <c r="AE49" i="14" s="1"/>
  <c r="AJ49" i="14" s="1"/>
  <c r="AO49" i="14" s="1"/>
  <c r="AT49" i="14" s="1"/>
  <c r="AY49" i="14" s="1"/>
  <c r="BD49" i="14" s="1"/>
  <c r="BI49" i="14" s="1"/>
  <c r="BN49" i="14" s="1"/>
  <c r="BS49" i="14" s="1"/>
  <c r="G49" i="14" s="1"/>
  <c r="U48" i="14"/>
  <c r="Z48" i="14" s="1"/>
  <c r="AE48" i="14" s="1"/>
  <c r="AJ48" i="14" s="1"/>
  <c r="AO48" i="14" s="1"/>
  <c r="AT48" i="14" s="1"/>
  <c r="AY48" i="14" s="1"/>
  <c r="BD48" i="14" s="1"/>
  <c r="BI48" i="14" s="1"/>
  <c r="BN48" i="14" s="1"/>
  <c r="BS48" i="14" s="1"/>
  <c r="G48" i="14" s="1"/>
  <c r="U47" i="14"/>
  <c r="Z47" i="14" s="1"/>
  <c r="AE47" i="14" s="1"/>
  <c r="AJ47" i="14" s="1"/>
  <c r="AO47" i="14" s="1"/>
  <c r="AT47" i="14" s="1"/>
  <c r="AY47" i="14" s="1"/>
  <c r="BD47" i="14" s="1"/>
  <c r="BI47" i="14" s="1"/>
  <c r="BN47" i="14" s="1"/>
  <c r="BS47" i="14" s="1"/>
  <c r="G47" i="14" s="1"/>
  <c r="U39" i="14"/>
  <c r="Z39" i="14" s="1"/>
  <c r="AE39" i="14" s="1"/>
  <c r="AJ39" i="14" s="1"/>
  <c r="AO39" i="14" s="1"/>
  <c r="AT39" i="14" s="1"/>
  <c r="AY39" i="14" s="1"/>
  <c r="U38" i="14"/>
  <c r="Z38" i="14" s="1"/>
  <c r="AE38" i="14" s="1"/>
  <c r="AJ38" i="14" s="1"/>
  <c r="AO38" i="14" s="1"/>
  <c r="AT38" i="14" s="1"/>
  <c r="AY38" i="14" s="1"/>
  <c r="BD38" i="14" s="1"/>
  <c r="BI38" i="14" s="1"/>
  <c r="BN38" i="14" s="1"/>
  <c r="BS38" i="14" s="1"/>
  <c r="U32" i="14"/>
  <c r="Z32" i="14" s="1"/>
  <c r="AE32" i="14" s="1"/>
  <c r="AJ32" i="14" s="1"/>
  <c r="AO32" i="14" s="1"/>
  <c r="AT32" i="14" s="1"/>
  <c r="AY32" i="14" s="1"/>
  <c r="BD32" i="14" s="1"/>
  <c r="BI32" i="14" s="1"/>
  <c r="BN32" i="14" s="1"/>
  <c r="U31" i="14"/>
  <c r="Z31" i="14" s="1"/>
  <c r="AE31" i="14" s="1"/>
  <c r="AJ31" i="14" s="1"/>
  <c r="AO31" i="14" s="1"/>
  <c r="AT31" i="14" s="1"/>
  <c r="AY31" i="14" s="1"/>
  <c r="BD31" i="14" s="1"/>
  <c r="BI31" i="14" s="1"/>
  <c r="BN31" i="14" s="1"/>
  <c r="U30" i="14"/>
  <c r="Z30" i="14" s="1"/>
  <c r="AE30" i="14" s="1"/>
  <c r="AJ30" i="14" s="1"/>
  <c r="AO30" i="14" s="1"/>
  <c r="AT30" i="14" s="1"/>
  <c r="AY30" i="14" s="1"/>
  <c r="BD30" i="14" s="1"/>
  <c r="BI30" i="14" s="1"/>
  <c r="BN30" i="14" s="1"/>
  <c r="BS30" i="14" s="1"/>
  <c r="U29" i="14"/>
  <c r="Z29" i="14" s="1"/>
  <c r="AE29" i="14" s="1"/>
  <c r="AJ29" i="14" s="1"/>
  <c r="AO29" i="14" s="1"/>
  <c r="AT29" i="14" s="1"/>
  <c r="AY29" i="14" s="1"/>
  <c r="BD29" i="14" s="1"/>
  <c r="BI29" i="14" s="1"/>
  <c r="BN29" i="14" s="1"/>
  <c r="BS29" i="14" s="1"/>
  <c r="G29" i="14" s="1"/>
  <c r="U26" i="14"/>
  <c r="Z26" i="14" s="1"/>
  <c r="AE26" i="14" s="1"/>
  <c r="AJ26" i="14" s="1"/>
  <c r="AO26" i="14" s="1"/>
  <c r="AT26" i="14" s="1"/>
  <c r="AY26" i="14" s="1"/>
  <c r="BD26" i="14" s="1"/>
  <c r="BI26" i="14" s="1"/>
  <c r="BN26" i="14" s="1"/>
  <c r="BS26" i="14" s="1"/>
  <c r="U25" i="14"/>
  <c r="Z25" i="14" s="1"/>
  <c r="AE25" i="14" s="1"/>
  <c r="AJ25" i="14" s="1"/>
  <c r="AO25" i="14" s="1"/>
  <c r="AT25" i="14" s="1"/>
  <c r="AY25" i="14" s="1"/>
  <c r="BD25" i="14" s="1"/>
  <c r="BI25" i="14" s="1"/>
  <c r="BN25" i="14" s="1"/>
  <c r="BS25" i="14" s="1"/>
  <c r="G25" i="14" s="1"/>
  <c r="U6" i="14"/>
  <c r="Z6" i="14" s="1"/>
  <c r="AE6" i="14" s="1"/>
  <c r="AJ6" i="14" s="1"/>
  <c r="AO6" i="14" s="1"/>
  <c r="AT6" i="14" s="1"/>
  <c r="AY6" i="14" s="1"/>
  <c r="BD6" i="14" s="1"/>
  <c r="U5" i="14"/>
  <c r="T34" i="14"/>
  <c r="Y34" i="14" s="1"/>
  <c r="AD34" i="14" s="1"/>
  <c r="AI34" i="14" s="1"/>
  <c r="AN34" i="14" s="1"/>
  <c r="AS34" i="14" s="1"/>
  <c r="AX34" i="14" s="1"/>
  <c r="BC34" i="14" s="1"/>
  <c r="BH34" i="14" s="1"/>
  <c r="BM34" i="14" s="1"/>
  <c r="BR34" i="14" s="1"/>
  <c r="F17" i="4" s="1"/>
  <c r="R34" i="14"/>
  <c r="W34" i="14" s="1"/>
  <c r="AB34" i="14" s="1"/>
  <c r="P15" i="14"/>
  <c r="U15" i="14" s="1"/>
  <c r="Z15" i="14" s="1"/>
  <c r="AE15" i="14" s="1"/>
  <c r="AJ15" i="14" s="1"/>
  <c r="AO15" i="14" s="1"/>
  <c r="AT15" i="14" s="1"/>
  <c r="AY15" i="14" s="1"/>
  <c r="BD15" i="14" s="1"/>
  <c r="BI15" i="14" s="1"/>
  <c r="BN15" i="14" s="1"/>
  <c r="BS15" i="14" s="1"/>
  <c r="J13" i="14"/>
  <c r="J35" i="4" s="1"/>
  <c r="T13" i="14"/>
  <c r="Y13" i="14" s="1"/>
  <c r="AD13" i="14" s="1"/>
  <c r="AI13" i="14" s="1"/>
  <c r="AN13" i="14" s="1"/>
  <c r="AS13" i="14" s="1"/>
  <c r="AX13" i="14" s="1"/>
  <c r="BC13" i="14" s="1"/>
  <c r="BH13" i="14" s="1"/>
  <c r="BM13" i="14" s="1"/>
  <c r="BR13" i="14" s="1"/>
  <c r="F35" i="4" s="1"/>
  <c r="S13" i="14"/>
  <c r="R13" i="14"/>
  <c r="U11" i="14"/>
  <c r="Z11" i="14" s="1"/>
  <c r="AE11" i="14" s="1"/>
  <c r="AJ11" i="14" s="1"/>
  <c r="AO11" i="14" s="1"/>
  <c r="AT11" i="14" s="1"/>
  <c r="AY11" i="14" s="1"/>
  <c r="BD11" i="14" s="1"/>
  <c r="BI11" i="14" s="1"/>
  <c r="BN11" i="14" s="1"/>
  <c r="BS11" i="14" s="1"/>
  <c r="U10" i="14"/>
  <c r="Z10" i="14" s="1"/>
  <c r="AE10" i="14" s="1"/>
  <c r="AJ10" i="14" s="1"/>
  <c r="AO10" i="14" s="1"/>
  <c r="AT10" i="14" s="1"/>
  <c r="AY10" i="14" s="1"/>
  <c r="BD10" i="14" s="1"/>
  <c r="BI10" i="14" s="1"/>
  <c r="BN10" i="14" s="1"/>
  <c r="BS10" i="14" s="1"/>
  <c r="G10" i="14" s="1"/>
  <c r="U9" i="14"/>
  <c r="Z9" i="14" s="1"/>
  <c r="AE9" i="14" s="1"/>
  <c r="AJ9" i="14" s="1"/>
  <c r="AO9" i="14" s="1"/>
  <c r="AT9" i="14" s="1"/>
  <c r="AY9" i="14" s="1"/>
  <c r="BD9" i="14" s="1"/>
  <c r="BI9" i="14" s="1"/>
  <c r="BN9" i="14" s="1"/>
  <c r="BS9" i="14" s="1"/>
  <c r="G9" i="14" s="1"/>
  <c r="U8" i="14"/>
  <c r="Z8" i="14" s="1"/>
  <c r="AE8" i="14" s="1"/>
  <c r="AJ8" i="14" s="1"/>
  <c r="AO8" i="14" s="1"/>
  <c r="AT8" i="14" s="1"/>
  <c r="AY8" i="14" s="1"/>
  <c r="BD8" i="14" s="1"/>
  <c r="BI8" i="14" s="1"/>
  <c r="BN8" i="14" s="1"/>
  <c r="BS8" i="14" s="1"/>
  <c r="G8" i="14" s="1"/>
  <c r="E79" i="15"/>
  <c r="C79" i="15"/>
  <c r="A15" i="4" s="1"/>
  <c r="A31" i="4"/>
  <c r="A38" i="22" s="1"/>
  <c r="E52" i="15"/>
  <c r="C52" i="15"/>
  <c r="A9" i="4" s="1"/>
  <c r="E40" i="15"/>
  <c r="C40" i="15"/>
  <c r="A21" i="4" s="1"/>
  <c r="E31" i="15"/>
  <c r="C31" i="15"/>
  <c r="A8" i="4" s="1"/>
  <c r="F16" i="15"/>
  <c r="F20" i="15"/>
  <c r="F22" i="15" s="1"/>
  <c r="C22" i="15"/>
  <c r="A16" i="4" s="1"/>
  <c r="F11" i="15"/>
  <c r="I55" i="4" s="1"/>
  <c r="C53" i="22" s="1"/>
  <c r="E53" i="22" s="1"/>
  <c r="E8" i="15"/>
  <c r="J79" i="15"/>
  <c r="J15" i="4" s="1"/>
  <c r="T79" i="15"/>
  <c r="Y79" i="15" s="1"/>
  <c r="AD79" i="15" s="1"/>
  <c r="AI79" i="15" s="1"/>
  <c r="AN79" i="15" s="1"/>
  <c r="AS79" i="15" s="1"/>
  <c r="AX79" i="15" s="1"/>
  <c r="BC79" i="15" s="1"/>
  <c r="BH79" i="15" s="1"/>
  <c r="BM79" i="15" s="1"/>
  <c r="BR79" i="15" s="1"/>
  <c r="F15" i="4" s="1"/>
  <c r="S79" i="15"/>
  <c r="X79" i="15" s="1"/>
  <c r="AC79" i="15" s="1"/>
  <c r="R79" i="15"/>
  <c r="W79" i="15" s="1"/>
  <c r="AB79" i="15" s="1"/>
  <c r="AG79" i="15" s="1"/>
  <c r="AL79" i="15" s="1"/>
  <c r="AQ79" i="15" s="1"/>
  <c r="AV79" i="15" s="1"/>
  <c r="BA79" i="15" s="1"/>
  <c r="BF79" i="15" s="1"/>
  <c r="U77" i="15"/>
  <c r="Z77" i="15" s="1"/>
  <c r="AE77" i="15" s="1"/>
  <c r="AJ77" i="15" s="1"/>
  <c r="AO77" i="15" s="1"/>
  <c r="AT77" i="15" s="1"/>
  <c r="AY77" i="15" s="1"/>
  <c r="BD77" i="15" s="1"/>
  <c r="BI77" i="15" s="1"/>
  <c r="BN77" i="15" s="1"/>
  <c r="BS77" i="15" s="1"/>
  <c r="G77" i="15" s="1"/>
  <c r="U76" i="15"/>
  <c r="U75" i="15"/>
  <c r="Z75" i="15" s="1"/>
  <c r="AE75" i="15" s="1"/>
  <c r="AJ75" i="15" s="1"/>
  <c r="AO75" i="15" s="1"/>
  <c r="AT75" i="15" s="1"/>
  <c r="AY75" i="15" s="1"/>
  <c r="BD75" i="15" s="1"/>
  <c r="BI75" i="15" s="1"/>
  <c r="BN75" i="15" s="1"/>
  <c r="BS75" i="15" s="1"/>
  <c r="G75" i="15" s="1"/>
  <c r="U73" i="15"/>
  <c r="Z73" i="15" s="1"/>
  <c r="AE73" i="15" s="1"/>
  <c r="AJ73" i="15" s="1"/>
  <c r="AO73" i="15" s="1"/>
  <c r="AT73" i="15" s="1"/>
  <c r="AY73" i="15" s="1"/>
  <c r="BD73" i="15" s="1"/>
  <c r="BI73" i="15" s="1"/>
  <c r="BN73" i="15" s="1"/>
  <c r="BS73" i="15" s="1"/>
  <c r="G73" i="15" s="1"/>
  <c r="J31" i="4"/>
  <c r="S69" i="15"/>
  <c r="R69" i="15"/>
  <c r="W69" i="15" s="1"/>
  <c r="AB69" i="15" s="1"/>
  <c r="AG69" i="15" s="1"/>
  <c r="AL69" i="15" s="1"/>
  <c r="U66" i="15"/>
  <c r="Z66" i="15" s="1"/>
  <c r="AE66" i="15" s="1"/>
  <c r="AJ66" i="15" s="1"/>
  <c r="AO66" i="15" s="1"/>
  <c r="AT66" i="15" s="1"/>
  <c r="AY66" i="15" s="1"/>
  <c r="BD66" i="15" s="1"/>
  <c r="BI66" i="15" s="1"/>
  <c r="BN66" i="15" s="1"/>
  <c r="BS66" i="15" s="1"/>
  <c r="G66" i="15" s="1"/>
  <c r="U64" i="15"/>
  <c r="Z64" i="15" s="1"/>
  <c r="AE64" i="15" s="1"/>
  <c r="AJ64" i="15" s="1"/>
  <c r="AO64" i="15" s="1"/>
  <c r="AT64" i="15" s="1"/>
  <c r="AY64" i="15" s="1"/>
  <c r="BD64" i="15" s="1"/>
  <c r="BI64" i="15" s="1"/>
  <c r="BN64" i="15" s="1"/>
  <c r="BS64" i="15" s="1"/>
  <c r="G64" i="15" s="1"/>
  <c r="U62" i="15"/>
  <c r="Z62" i="15" s="1"/>
  <c r="AE62" i="15" s="1"/>
  <c r="AJ62" i="15" s="1"/>
  <c r="U61" i="15"/>
  <c r="Z61" i="15" s="1"/>
  <c r="AE61" i="15" s="1"/>
  <c r="AJ61" i="15" s="1"/>
  <c r="AO61" i="15" s="1"/>
  <c r="AT61" i="15" s="1"/>
  <c r="AY61" i="15" s="1"/>
  <c r="BD61" i="15" s="1"/>
  <c r="BI61" i="15" s="1"/>
  <c r="BN61" i="15" s="1"/>
  <c r="BS61" i="15" s="1"/>
  <c r="G61" i="15" s="1"/>
  <c r="U58" i="15"/>
  <c r="Z58" i="15" s="1"/>
  <c r="AE58" i="15" s="1"/>
  <c r="AJ58" i="15" s="1"/>
  <c r="AO58" i="15" s="1"/>
  <c r="AT58" i="15" s="1"/>
  <c r="AY58" i="15" s="1"/>
  <c r="BD58" i="15" s="1"/>
  <c r="BI58" i="15" s="1"/>
  <c r="BN58" i="15" s="1"/>
  <c r="BS58" i="15" s="1"/>
  <c r="G58" i="15" s="1"/>
  <c r="U57" i="15"/>
  <c r="J52" i="15"/>
  <c r="J9" i="4" s="1"/>
  <c r="T52" i="15"/>
  <c r="Y52" i="15" s="1"/>
  <c r="R52" i="15"/>
  <c r="W52" i="15" s="1"/>
  <c r="AB52" i="15" s="1"/>
  <c r="AG52" i="15" s="1"/>
  <c r="AL52" i="15" s="1"/>
  <c r="AQ52" i="15" s="1"/>
  <c r="AV52" i="15" s="1"/>
  <c r="BA52" i="15" s="1"/>
  <c r="U50" i="15"/>
  <c r="Z50" i="15" s="1"/>
  <c r="AE50" i="15" s="1"/>
  <c r="AJ50" i="15" s="1"/>
  <c r="AO50" i="15" s="1"/>
  <c r="AT50" i="15" s="1"/>
  <c r="AY50" i="15" s="1"/>
  <c r="BD50" i="15" s="1"/>
  <c r="BI50" i="15" s="1"/>
  <c r="BN50" i="15" s="1"/>
  <c r="BS50" i="15" s="1"/>
  <c r="G50" i="15" s="1"/>
  <c r="U49" i="15"/>
  <c r="Z49" i="15" s="1"/>
  <c r="AE49" i="15" s="1"/>
  <c r="AJ49" i="15" s="1"/>
  <c r="AO49" i="15" s="1"/>
  <c r="AT49" i="15" s="1"/>
  <c r="AY49" i="15" s="1"/>
  <c r="BD49" i="15" s="1"/>
  <c r="BI49" i="15" s="1"/>
  <c r="BN49" i="15" s="1"/>
  <c r="BS49" i="15" s="1"/>
  <c r="G49" i="15" s="1"/>
  <c r="U48" i="15"/>
  <c r="Z48" i="15" s="1"/>
  <c r="AE48" i="15" s="1"/>
  <c r="AJ48" i="15" s="1"/>
  <c r="AO48" i="15" s="1"/>
  <c r="AT48" i="15" s="1"/>
  <c r="AY48" i="15" s="1"/>
  <c r="BD48" i="15" s="1"/>
  <c r="BI48" i="15" s="1"/>
  <c r="BN48" i="15" s="1"/>
  <c r="BS48" i="15" s="1"/>
  <c r="G48" i="15" s="1"/>
  <c r="U47" i="15"/>
  <c r="U46" i="15"/>
  <c r="U45" i="15"/>
  <c r="Z45" i="15" s="1"/>
  <c r="AE45" i="15" s="1"/>
  <c r="J40" i="15"/>
  <c r="J21" i="4" s="1"/>
  <c r="T40" i="15"/>
  <c r="Y40" i="15" s="1"/>
  <c r="AD40" i="15" s="1"/>
  <c r="AI40" i="15" s="1"/>
  <c r="U38" i="15"/>
  <c r="Z38" i="15" s="1"/>
  <c r="AE38" i="15" s="1"/>
  <c r="AJ38" i="15" s="1"/>
  <c r="AO38" i="15" s="1"/>
  <c r="AT38" i="15" s="1"/>
  <c r="AY38" i="15" s="1"/>
  <c r="BD38" i="15" s="1"/>
  <c r="BI38" i="15" s="1"/>
  <c r="BN38" i="15" s="1"/>
  <c r="BS38" i="15" s="1"/>
  <c r="G38" i="15" s="1"/>
  <c r="U37" i="15"/>
  <c r="Z37" i="15" s="1"/>
  <c r="U36" i="15"/>
  <c r="Z36" i="15" s="1"/>
  <c r="AE36" i="15" s="1"/>
  <c r="AJ36" i="15" s="1"/>
  <c r="AO36" i="15" s="1"/>
  <c r="AT36" i="15" s="1"/>
  <c r="AY36" i="15" s="1"/>
  <c r="BD36" i="15" s="1"/>
  <c r="BI36" i="15" s="1"/>
  <c r="BN36" i="15" s="1"/>
  <c r="BS36" i="15" s="1"/>
  <c r="G36" i="15" s="1"/>
  <c r="U35" i="15"/>
  <c r="U27" i="15"/>
  <c r="Z27" i="15" s="1"/>
  <c r="AE27" i="15" s="1"/>
  <c r="AJ27" i="15" s="1"/>
  <c r="AO27" i="15" s="1"/>
  <c r="AT27" i="15" s="1"/>
  <c r="AY27" i="15" s="1"/>
  <c r="U26" i="15"/>
  <c r="Z26" i="15" s="1"/>
  <c r="AE26" i="15" s="1"/>
  <c r="AJ26" i="15" s="1"/>
  <c r="AO26" i="15" s="1"/>
  <c r="U28" i="15"/>
  <c r="Z28" i="15" s="1"/>
  <c r="AE28" i="15" s="1"/>
  <c r="J31" i="15"/>
  <c r="J8" i="4" s="1"/>
  <c r="T31" i="15"/>
  <c r="Y31" i="15" s="1"/>
  <c r="AD31" i="15" s="1"/>
  <c r="AI31" i="15" s="1"/>
  <c r="AN31" i="15" s="1"/>
  <c r="AS31" i="15" s="1"/>
  <c r="AX31" i="15" s="1"/>
  <c r="BC31" i="15" s="1"/>
  <c r="S31" i="15"/>
  <c r="U29" i="15"/>
  <c r="Z29" i="15" s="1"/>
  <c r="AE29" i="15" s="1"/>
  <c r="AJ29" i="15" s="1"/>
  <c r="AO29" i="15" s="1"/>
  <c r="AT29" i="15" s="1"/>
  <c r="AY29" i="15" s="1"/>
  <c r="BD29" i="15" s="1"/>
  <c r="BI29" i="15" s="1"/>
  <c r="BN29" i="15" s="1"/>
  <c r="BS29" i="15" s="1"/>
  <c r="G29" i="15" s="1"/>
  <c r="J16" i="4"/>
  <c r="U20" i="15"/>
  <c r="U22" i="15" s="1"/>
  <c r="U11" i="15"/>
  <c r="J8" i="15"/>
  <c r="J30" i="4" s="1"/>
  <c r="T8" i="15"/>
  <c r="Y8" i="15" s="1"/>
  <c r="AD8" i="15" s="1"/>
  <c r="AI8" i="15" s="1"/>
  <c r="AN8" i="15" s="1"/>
  <c r="AS8" i="15" s="1"/>
  <c r="S8" i="15"/>
  <c r="X8" i="15" s="1"/>
  <c r="AC8" i="15" s="1"/>
  <c r="AH8" i="15" s="1"/>
  <c r="AM8" i="15" s="1"/>
  <c r="AR8" i="15" s="1"/>
  <c r="AW8" i="15" s="1"/>
  <c r="BB8" i="15" s="1"/>
  <c r="R8" i="15"/>
  <c r="W8" i="15" s="1"/>
  <c r="AB8" i="15" s="1"/>
  <c r="AG8" i="15" s="1"/>
  <c r="AL8" i="15" s="1"/>
  <c r="AQ8" i="15" s="1"/>
  <c r="U6" i="15"/>
  <c r="Z6" i="15" s="1"/>
  <c r="AE6" i="15" s="1"/>
  <c r="AJ6" i="15" s="1"/>
  <c r="AO6" i="15" s="1"/>
  <c r="AT6" i="15" s="1"/>
  <c r="AY6" i="15" s="1"/>
  <c r="BD6" i="15" s="1"/>
  <c r="BI6" i="15" s="1"/>
  <c r="BN6" i="15" s="1"/>
  <c r="BS6" i="15" s="1"/>
  <c r="G6" i="15" s="1"/>
  <c r="U5" i="15"/>
  <c r="U4" i="15"/>
  <c r="Z4" i="15" s="1"/>
  <c r="AE4" i="15" s="1"/>
  <c r="AJ4" i="15" s="1"/>
  <c r="AO4" i="15" s="1"/>
  <c r="AT4" i="15" s="1"/>
  <c r="AY4" i="15" s="1"/>
  <c r="BD4" i="15" s="1"/>
  <c r="BI4" i="15" s="1"/>
  <c r="BN4" i="15" s="1"/>
  <c r="BS4" i="15" s="1"/>
  <c r="G4" i="15" s="1"/>
  <c r="C29" i="16"/>
  <c r="A38" i="4" s="1"/>
  <c r="A33" i="22" s="1"/>
  <c r="U35" i="16"/>
  <c r="Z35" i="16" s="1"/>
  <c r="AE35" i="16" s="1"/>
  <c r="AJ35" i="16" s="1"/>
  <c r="AO35" i="16" s="1"/>
  <c r="AT35" i="16" s="1"/>
  <c r="AY35" i="16" s="1"/>
  <c r="BD35" i="16" s="1"/>
  <c r="BI35" i="16" s="1"/>
  <c r="BN35" i="16" s="1"/>
  <c r="BS35" i="16" s="1"/>
  <c r="J14" i="4"/>
  <c r="T43" i="16"/>
  <c r="Y43" i="16" s="1"/>
  <c r="AD43" i="16" s="1"/>
  <c r="AI43" i="16" s="1"/>
  <c r="AN43" i="16" s="1"/>
  <c r="AS43" i="16" s="1"/>
  <c r="AX43" i="16" s="1"/>
  <c r="BC43" i="16" s="1"/>
  <c r="BH43" i="16" s="1"/>
  <c r="R43" i="16"/>
  <c r="W43" i="16" s="1"/>
  <c r="AB43" i="16" s="1"/>
  <c r="AG43" i="16" s="1"/>
  <c r="AL43" i="16" s="1"/>
  <c r="U39" i="16"/>
  <c r="Z39" i="16" s="1"/>
  <c r="AE39" i="16" s="1"/>
  <c r="AJ39" i="16" s="1"/>
  <c r="AO39" i="16" s="1"/>
  <c r="AT39" i="16" s="1"/>
  <c r="AY39" i="16" s="1"/>
  <c r="BD39" i="16" s="1"/>
  <c r="BI39" i="16" s="1"/>
  <c r="BN39" i="16" s="1"/>
  <c r="BS39" i="16" s="1"/>
  <c r="G39" i="16" s="1"/>
  <c r="U38" i="16"/>
  <c r="Z38" i="16" s="1"/>
  <c r="AE38" i="16" s="1"/>
  <c r="AJ38" i="16" s="1"/>
  <c r="AO38" i="16" s="1"/>
  <c r="AT38" i="16" s="1"/>
  <c r="AY38" i="16" s="1"/>
  <c r="BD38" i="16" s="1"/>
  <c r="BI38" i="16" s="1"/>
  <c r="BN38" i="16" s="1"/>
  <c r="BS38" i="16" s="1"/>
  <c r="U37" i="16"/>
  <c r="Z37" i="16" s="1"/>
  <c r="AE37" i="16" s="1"/>
  <c r="AJ37" i="16" s="1"/>
  <c r="AO37" i="16" s="1"/>
  <c r="AT37" i="16" s="1"/>
  <c r="AY37" i="16" s="1"/>
  <c r="BD37" i="16" s="1"/>
  <c r="BI37" i="16" s="1"/>
  <c r="BN37" i="16" s="1"/>
  <c r="BS37" i="16" s="1"/>
  <c r="U36" i="16"/>
  <c r="Z36" i="16" s="1"/>
  <c r="AE36" i="16" s="1"/>
  <c r="AJ36" i="16" s="1"/>
  <c r="AO36" i="16" s="1"/>
  <c r="AT36" i="16" s="1"/>
  <c r="AY36" i="16" s="1"/>
  <c r="BD36" i="16" s="1"/>
  <c r="BI36" i="16" s="1"/>
  <c r="BN36" i="16" s="1"/>
  <c r="BS36" i="16" s="1"/>
  <c r="G36" i="16" s="1"/>
  <c r="U34" i="16"/>
  <c r="Z34" i="16" s="1"/>
  <c r="AE34" i="16" s="1"/>
  <c r="AJ34" i="16" s="1"/>
  <c r="AO34" i="16" s="1"/>
  <c r="AT34" i="16" s="1"/>
  <c r="AY34" i="16" s="1"/>
  <c r="BD34" i="16" s="1"/>
  <c r="BI34" i="16" s="1"/>
  <c r="BN34" i="16" s="1"/>
  <c r="BS34" i="16" s="1"/>
  <c r="U33" i="16"/>
  <c r="Z33" i="16" s="1"/>
  <c r="AE33" i="16" s="1"/>
  <c r="AJ33" i="16" s="1"/>
  <c r="AO33" i="16" s="1"/>
  <c r="AT33" i="16" s="1"/>
  <c r="AY33" i="16" s="1"/>
  <c r="BD33" i="16" s="1"/>
  <c r="BI33" i="16" s="1"/>
  <c r="T29" i="16"/>
  <c r="Y29" i="16" s="1"/>
  <c r="AD29" i="16" s="1"/>
  <c r="AI29" i="16" s="1"/>
  <c r="AN29" i="16" s="1"/>
  <c r="AS29" i="16" s="1"/>
  <c r="AX29" i="16" s="1"/>
  <c r="BC29" i="16" s="1"/>
  <c r="BH29" i="16" s="1"/>
  <c r="BM29" i="16" s="1"/>
  <c r="BR29" i="16" s="1"/>
  <c r="S29" i="16"/>
  <c r="X29" i="16" s="1"/>
  <c r="AC29" i="16" s="1"/>
  <c r="AH29" i="16" s="1"/>
  <c r="AM29" i="16" s="1"/>
  <c r="U27" i="16"/>
  <c r="Z27" i="16" s="1"/>
  <c r="AE27" i="16" s="1"/>
  <c r="AJ27" i="16" s="1"/>
  <c r="AO27" i="16" s="1"/>
  <c r="AT27" i="16" s="1"/>
  <c r="AY27" i="16" s="1"/>
  <c r="BD27" i="16" s="1"/>
  <c r="BI27" i="16" s="1"/>
  <c r="BN27" i="16" s="1"/>
  <c r="BS27" i="16" s="1"/>
  <c r="G27" i="16" s="1"/>
  <c r="U26" i="16"/>
  <c r="U24" i="16"/>
  <c r="U23" i="16"/>
  <c r="Z23" i="16" s="1"/>
  <c r="U22" i="16"/>
  <c r="E19" i="16"/>
  <c r="J39" i="4"/>
  <c r="S19" i="16"/>
  <c r="AJ17" i="16"/>
  <c r="AO17" i="16" s="1"/>
  <c r="U15" i="16"/>
  <c r="U14" i="16"/>
  <c r="Z14" i="16" s="1"/>
  <c r="AE14" i="16" s="1"/>
  <c r="AJ14" i="16" s="1"/>
  <c r="AO14" i="16" s="1"/>
  <c r="AT14" i="16" s="1"/>
  <c r="AY14" i="16" s="1"/>
  <c r="BD14" i="16" s="1"/>
  <c r="BI14" i="16" s="1"/>
  <c r="BN14" i="16" s="1"/>
  <c r="BS14" i="16" s="1"/>
  <c r="G14" i="16" s="1"/>
  <c r="U13" i="16"/>
  <c r="Z13" i="16" s="1"/>
  <c r="AE13" i="16" s="1"/>
  <c r="AJ13" i="16" s="1"/>
  <c r="AO13" i="16" s="1"/>
  <c r="AT13" i="16" s="1"/>
  <c r="AY13" i="16" s="1"/>
  <c r="BD13" i="16" s="1"/>
  <c r="BI13" i="16" s="1"/>
  <c r="BN13" i="16" s="1"/>
  <c r="BS13" i="16" s="1"/>
  <c r="G13" i="16" s="1"/>
  <c r="U12" i="16"/>
  <c r="Z12" i="16" s="1"/>
  <c r="AE12" i="16" s="1"/>
  <c r="AJ12" i="16" s="1"/>
  <c r="AO12" i="16" s="1"/>
  <c r="AT12" i="16" s="1"/>
  <c r="AY12" i="16" s="1"/>
  <c r="BD12" i="16" s="1"/>
  <c r="BI12" i="16" s="1"/>
  <c r="BN12" i="16" s="1"/>
  <c r="BS12" i="16" s="1"/>
  <c r="G12" i="16" s="1"/>
  <c r="U11" i="16"/>
  <c r="Z11" i="16" s="1"/>
  <c r="AE11" i="16" s="1"/>
  <c r="AJ11" i="16" s="1"/>
  <c r="AO11" i="16" s="1"/>
  <c r="AT11" i="16" s="1"/>
  <c r="AY11" i="16" s="1"/>
  <c r="BD11" i="16" s="1"/>
  <c r="BI11" i="16" s="1"/>
  <c r="BN11" i="16" s="1"/>
  <c r="BS11" i="16" s="1"/>
  <c r="G11" i="16" s="1"/>
  <c r="U10" i="16"/>
  <c r="Z10" i="16" s="1"/>
  <c r="AE10" i="16" s="1"/>
  <c r="AJ10" i="16" s="1"/>
  <c r="AO10" i="16" s="1"/>
  <c r="AT10" i="16" s="1"/>
  <c r="AY10" i="16" s="1"/>
  <c r="BD10" i="16" s="1"/>
  <c r="BI10" i="16" s="1"/>
  <c r="BN10" i="16" s="1"/>
  <c r="BS10" i="16" s="1"/>
  <c r="G10" i="16" s="1"/>
  <c r="U9" i="16"/>
  <c r="Z9" i="16" s="1"/>
  <c r="AE9" i="16" s="1"/>
  <c r="U8" i="16"/>
  <c r="Z8" i="16" s="1"/>
  <c r="AE8" i="16" s="1"/>
  <c r="AJ8" i="16" s="1"/>
  <c r="AO8" i="16" s="1"/>
  <c r="AT8" i="16" s="1"/>
  <c r="AY8" i="16" s="1"/>
  <c r="BD8" i="16" s="1"/>
  <c r="BI8" i="16" s="1"/>
  <c r="BN8" i="16" s="1"/>
  <c r="BS8" i="16" s="1"/>
  <c r="G8" i="16" s="1"/>
  <c r="U7" i="16"/>
  <c r="Z7" i="16" s="1"/>
  <c r="AE7" i="16" s="1"/>
  <c r="AJ7" i="16" s="1"/>
  <c r="AO7" i="16" s="1"/>
  <c r="AT7" i="16" s="1"/>
  <c r="AY7" i="16" s="1"/>
  <c r="BD7" i="16" s="1"/>
  <c r="BI7" i="16" s="1"/>
  <c r="BN7" i="16" s="1"/>
  <c r="BS7" i="16" s="1"/>
  <c r="G7" i="16" s="1"/>
  <c r="U6" i="16"/>
  <c r="Z6" i="16" s="1"/>
  <c r="AE6" i="16" s="1"/>
  <c r="AJ6" i="16" s="1"/>
  <c r="AO6" i="16" s="1"/>
  <c r="AT6" i="16" s="1"/>
  <c r="AY6" i="16" s="1"/>
  <c r="BD6" i="16" s="1"/>
  <c r="BI6" i="16" s="1"/>
  <c r="BN6" i="16" s="1"/>
  <c r="BS6" i="16" s="1"/>
  <c r="U5" i="16"/>
  <c r="Z5" i="16" s="1"/>
  <c r="AE5" i="16" s="1"/>
  <c r="AJ5" i="16" s="1"/>
  <c r="AO5" i="16" s="1"/>
  <c r="AT5" i="16" s="1"/>
  <c r="AY5" i="16" s="1"/>
  <c r="BD5" i="16" s="1"/>
  <c r="BI5" i="16" s="1"/>
  <c r="BN5" i="16" s="1"/>
  <c r="BS5" i="16" s="1"/>
  <c r="G5" i="16" s="1"/>
  <c r="J26" i="4"/>
  <c r="A26" i="4"/>
  <c r="A15" i="22" s="1"/>
  <c r="T32" i="17"/>
  <c r="Y32" i="17" s="1"/>
  <c r="AD32" i="17" s="1"/>
  <c r="AI32" i="17" s="1"/>
  <c r="AN32" i="17" s="1"/>
  <c r="AS32" i="17" s="1"/>
  <c r="AX32" i="17" s="1"/>
  <c r="BC32" i="17" s="1"/>
  <c r="BH32" i="17" s="1"/>
  <c r="BM32" i="17" s="1"/>
  <c r="BR32" i="17" s="1"/>
  <c r="F26" i="4" s="1"/>
  <c r="R32" i="17"/>
  <c r="W32" i="17" s="1"/>
  <c r="AB32" i="17" s="1"/>
  <c r="AJ27" i="17"/>
  <c r="AO27" i="17" s="1"/>
  <c r="AT27" i="17" s="1"/>
  <c r="AY27" i="17" s="1"/>
  <c r="BD27" i="17" s="1"/>
  <c r="BI27" i="17" s="1"/>
  <c r="BN27" i="17" s="1"/>
  <c r="BS27" i="17" s="1"/>
  <c r="G27" i="17" s="1"/>
  <c r="AJ26" i="17"/>
  <c r="AO26" i="17" s="1"/>
  <c r="AT26" i="17" s="1"/>
  <c r="AY26" i="17" s="1"/>
  <c r="BD26" i="17" s="1"/>
  <c r="BI26" i="17" s="1"/>
  <c r="BN26" i="17" s="1"/>
  <c r="BS26" i="17" s="1"/>
  <c r="G26" i="17" s="1"/>
  <c r="AJ25" i="17"/>
  <c r="AO25" i="17" s="1"/>
  <c r="AT25" i="17" s="1"/>
  <c r="AY25" i="17" s="1"/>
  <c r="BD25" i="17" s="1"/>
  <c r="BI25" i="17" s="1"/>
  <c r="BN25" i="17" s="1"/>
  <c r="BS25" i="17" s="1"/>
  <c r="AJ24" i="17"/>
  <c r="AO24" i="17" s="1"/>
  <c r="AT24" i="17" s="1"/>
  <c r="AY24" i="17" s="1"/>
  <c r="BD24" i="17" s="1"/>
  <c r="BI24" i="17" s="1"/>
  <c r="BN24" i="17" s="1"/>
  <c r="BS24" i="17" s="1"/>
  <c r="G24" i="17" s="1"/>
  <c r="AJ23" i="17"/>
  <c r="AO23" i="17" s="1"/>
  <c r="AT23" i="17" s="1"/>
  <c r="AY23" i="17" s="1"/>
  <c r="BD23" i="17" s="1"/>
  <c r="BI23" i="17" s="1"/>
  <c r="BN23" i="17" s="1"/>
  <c r="BS23" i="17" s="1"/>
  <c r="G23" i="17" s="1"/>
  <c r="AJ22" i="17"/>
  <c r="AO22" i="17" s="1"/>
  <c r="AT22" i="17" s="1"/>
  <c r="AY22" i="17" s="1"/>
  <c r="BD22" i="17" s="1"/>
  <c r="BI22" i="17" s="1"/>
  <c r="BN22" i="17" s="1"/>
  <c r="BS22" i="17" s="1"/>
  <c r="AJ21" i="17"/>
  <c r="AO21" i="17" s="1"/>
  <c r="AT21" i="17" s="1"/>
  <c r="AY21" i="17" s="1"/>
  <c r="BD21" i="17" s="1"/>
  <c r="BI21" i="17" s="1"/>
  <c r="BN21" i="17" s="1"/>
  <c r="BS21" i="17" s="1"/>
  <c r="AJ18" i="17"/>
  <c r="AO18" i="17" s="1"/>
  <c r="AT18" i="17" s="1"/>
  <c r="AY18" i="17" s="1"/>
  <c r="BD18" i="17" s="1"/>
  <c r="BI18" i="17" s="1"/>
  <c r="BN18" i="17" s="1"/>
  <c r="BS18" i="17" s="1"/>
  <c r="G18" i="17" s="1"/>
  <c r="AJ17" i="17"/>
  <c r="AO17" i="17" s="1"/>
  <c r="AT17" i="17" s="1"/>
  <c r="AY17" i="17" s="1"/>
  <c r="BD17" i="17" s="1"/>
  <c r="BI17" i="17" s="1"/>
  <c r="BN17" i="17" s="1"/>
  <c r="BS17" i="17" s="1"/>
  <c r="G17" i="17" s="1"/>
  <c r="J40" i="4"/>
  <c r="C14" i="17"/>
  <c r="A40" i="4" s="1"/>
  <c r="T14" i="17"/>
  <c r="Y14" i="17" s="1"/>
  <c r="AD14" i="17" s="1"/>
  <c r="AE12" i="17"/>
  <c r="AJ12" i="17" s="1"/>
  <c r="AO12" i="17" s="1"/>
  <c r="AT12" i="17" s="1"/>
  <c r="AY12" i="17" s="1"/>
  <c r="BD12" i="17" s="1"/>
  <c r="BI12" i="17" s="1"/>
  <c r="BN12" i="17" s="1"/>
  <c r="BS12" i="17" s="1"/>
  <c r="AE11" i="17"/>
  <c r="AJ11" i="17" s="1"/>
  <c r="AO11" i="17" s="1"/>
  <c r="AT11" i="17" s="1"/>
  <c r="AY11" i="17" s="1"/>
  <c r="BD11" i="17" s="1"/>
  <c r="BI11" i="17" s="1"/>
  <c r="BN11" i="17" s="1"/>
  <c r="BS11" i="17" s="1"/>
  <c r="G11" i="17" s="1"/>
  <c r="AE9" i="17"/>
  <c r="AJ9" i="17" s="1"/>
  <c r="AO9" i="17" s="1"/>
  <c r="AT9" i="17" s="1"/>
  <c r="AY9" i="17" s="1"/>
  <c r="BD9" i="17" s="1"/>
  <c r="BI9" i="17" s="1"/>
  <c r="BN9" i="17" s="1"/>
  <c r="BS9" i="17" s="1"/>
  <c r="AE8" i="17"/>
  <c r="AJ8" i="17" s="1"/>
  <c r="AO8" i="17" s="1"/>
  <c r="AT8" i="17" s="1"/>
  <c r="AY8" i="17" s="1"/>
  <c r="BD8" i="17" s="1"/>
  <c r="BI8" i="17" s="1"/>
  <c r="BN8" i="17" s="1"/>
  <c r="BS8" i="17" s="1"/>
  <c r="G8" i="17" s="1"/>
  <c r="AE7" i="17"/>
  <c r="AJ7" i="17" s="1"/>
  <c r="AO7" i="17" s="1"/>
  <c r="AT7" i="17" s="1"/>
  <c r="AY7" i="17" s="1"/>
  <c r="BD7" i="17" s="1"/>
  <c r="BI7" i="17" s="1"/>
  <c r="BN7" i="17" s="1"/>
  <c r="BS7" i="17" s="1"/>
  <c r="G7" i="17" s="1"/>
  <c r="AE6" i="17"/>
  <c r="AJ6" i="17" s="1"/>
  <c r="AO6" i="17" s="1"/>
  <c r="AT6" i="17" s="1"/>
  <c r="AY6" i="17" s="1"/>
  <c r="BD6" i="17" s="1"/>
  <c r="BI6" i="17" s="1"/>
  <c r="BN6" i="17" s="1"/>
  <c r="BS6" i="17" s="1"/>
  <c r="G6" i="17" s="1"/>
  <c r="J18" i="18"/>
  <c r="J12" i="4" s="1"/>
  <c r="C18" i="18"/>
  <c r="A12" i="4" s="1"/>
  <c r="T18" i="18"/>
  <c r="Y18" i="18" s="1"/>
  <c r="AD18" i="18" s="1"/>
  <c r="AI18" i="18" s="1"/>
  <c r="AN18" i="18" s="1"/>
  <c r="AS18" i="18" s="1"/>
  <c r="AX18" i="18" s="1"/>
  <c r="BC18" i="18" s="1"/>
  <c r="S18" i="18"/>
  <c r="X18" i="18" s="1"/>
  <c r="AC18" i="18" s="1"/>
  <c r="AH18" i="18" s="1"/>
  <c r="AM18" i="18" s="1"/>
  <c r="AR18" i="18" s="1"/>
  <c r="AW18" i="18" s="1"/>
  <c r="BB18" i="18" s="1"/>
  <c r="BG18" i="18" s="1"/>
  <c r="BL18" i="18" s="1"/>
  <c r="BQ18" i="18" s="1"/>
  <c r="E12" i="4" s="1"/>
  <c r="R18" i="18"/>
  <c r="W18" i="18" s="1"/>
  <c r="AB18" i="18" s="1"/>
  <c r="AG18" i="18" s="1"/>
  <c r="AL18" i="18" s="1"/>
  <c r="AQ18" i="18" s="1"/>
  <c r="AV18" i="18" s="1"/>
  <c r="BA18" i="18" s="1"/>
  <c r="U16" i="18"/>
  <c r="Z16" i="18" s="1"/>
  <c r="AE16" i="18" s="1"/>
  <c r="AJ16" i="18" s="1"/>
  <c r="U15" i="18"/>
  <c r="Z15" i="18" s="1"/>
  <c r="U14" i="18"/>
  <c r="J22" i="4"/>
  <c r="A22" i="4"/>
  <c r="T11" i="18"/>
  <c r="Y11" i="18" s="1"/>
  <c r="AD11" i="18" s="1"/>
  <c r="AI11" i="18" s="1"/>
  <c r="AN11" i="18" s="1"/>
  <c r="S11" i="18"/>
  <c r="X11" i="18" s="1"/>
  <c r="R11" i="18"/>
  <c r="W11" i="18" s="1"/>
  <c r="U7" i="18"/>
  <c r="Z7" i="18" s="1"/>
  <c r="AE7" i="18" s="1"/>
  <c r="AJ7" i="18" s="1"/>
  <c r="AO7" i="18" s="1"/>
  <c r="AT7" i="18" s="1"/>
  <c r="AY7" i="18" s="1"/>
  <c r="BD7" i="18" s="1"/>
  <c r="BI7" i="18" s="1"/>
  <c r="BN7" i="18" s="1"/>
  <c r="BS7" i="18" s="1"/>
  <c r="G7" i="18" s="1"/>
  <c r="U6" i="18"/>
  <c r="Z6" i="18" s="1"/>
  <c r="AE6" i="18" s="1"/>
  <c r="AJ6" i="18" s="1"/>
  <c r="AO6" i="18" s="1"/>
  <c r="AT6" i="18" s="1"/>
  <c r="AY6" i="18" s="1"/>
  <c r="BD6" i="18" s="1"/>
  <c r="BI6" i="18" s="1"/>
  <c r="BN6" i="18" s="1"/>
  <c r="BS6" i="18" s="1"/>
  <c r="G6" i="18" s="1"/>
  <c r="U5" i="18"/>
  <c r="Z5" i="18" s="1"/>
  <c r="AE5" i="18" s="1"/>
  <c r="AJ5" i="18" s="1"/>
  <c r="AO5" i="18" s="1"/>
  <c r="AT5" i="18" s="1"/>
  <c r="AY5" i="18" s="1"/>
  <c r="BD5" i="18" s="1"/>
  <c r="BI5" i="18" s="1"/>
  <c r="BN5" i="18" s="1"/>
  <c r="BS5" i="18" s="1"/>
  <c r="G5" i="18" s="1"/>
  <c r="U4" i="18"/>
  <c r="K59" i="4"/>
  <c r="H59" i="4"/>
  <c r="C59" i="4" s="1"/>
  <c r="B46" i="22"/>
  <c r="B52" i="4"/>
  <c r="B45" i="22" s="1"/>
  <c r="B54" i="4"/>
  <c r="B46" i="4"/>
  <c r="B42" i="22" s="1"/>
  <c r="B12" i="4"/>
  <c r="B4" i="22" s="1"/>
  <c r="J38" i="4"/>
  <c r="B38" i="4"/>
  <c r="B33" i="22" s="1"/>
  <c r="B16" i="4"/>
  <c r="B30" i="4"/>
  <c r="A30" i="4"/>
  <c r="B6" i="4"/>
  <c r="J34" i="4"/>
  <c r="B34" i="4"/>
  <c r="A34" i="4"/>
  <c r="B11" i="4"/>
  <c r="B22" i="22" s="1"/>
  <c r="B22" i="4"/>
  <c r="B14" i="4"/>
  <c r="A14" i="4"/>
  <c r="B15" i="4"/>
  <c r="B10" i="4"/>
  <c r="B6" i="22" s="1"/>
  <c r="B13" i="4"/>
  <c r="B28" i="22" s="1"/>
  <c r="B28" i="4"/>
  <c r="B31" i="4"/>
  <c r="B38" i="22" s="1"/>
  <c r="B21" i="4"/>
  <c r="B19" i="4"/>
  <c r="B20" i="4"/>
  <c r="B29" i="4"/>
  <c r="B5" i="22" s="1"/>
  <c r="B9" i="4"/>
  <c r="B35" i="4"/>
  <c r="A35" i="4"/>
  <c r="A39" i="22" s="1"/>
  <c r="B24" i="4"/>
  <c r="A24" i="4"/>
  <c r="A40" i="22" s="1"/>
  <c r="B37" i="4"/>
  <c r="B12" i="22" s="1"/>
  <c r="B27" i="4"/>
  <c r="B36" i="4"/>
  <c r="B39" i="4"/>
  <c r="A39" i="4"/>
  <c r="B33" i="4"/>
  <c r="A37" i="4"/>
  <c r="A12" i="22" s="1"/>
  <c r="O16" i="21"/>
  <c r="T16" i="21"/>
  <c r="Y16" i="21"/>
  <c r="AD16" i="21"/>
  <c r="AI16" i="21"/>
  <c r="AN16" i="21"/>
  <c r="AS16" i="21"/>
  <c r="AX16" i="21"/>
  <c r="BC16" i="21"/>
  <c r="BH16" i="21"/>
  <c r="BM16" i="21"/>
  <c r="M16" i="21"/>
  <c r="R16" i="21"/>
  <c r="W16" i="21"/>
  <c r="AB16" i="21"/>
  <c r="AG16" i="21"/>
  <c r="AL16" i="21"/>
  <c r="AQ16" i="21"/>
  <c r="AV16" i="21"/>
  <c r="BA16" i="21"/>
  <c r="BF16" i="21"/>
  <c r="BK16" i="21"/>
  <c r="J17" i="21"/>
  <c r="J48" i="4" s="1"/>
  <c r="Q16" i="21"/>
  <c r="N16" i="21"/>
  <c r="S16" i="21"/>
  <c r="X16" i="21"/>
  <c r="AC16" i="21"/>
  <c r="AH16" i="21"/>
  <c r="AM16" i="21"/>
  <c r="AR16" i="21"/>
  <c r="AW16" i="21"/>
  <c r="BB16" i="21"/>
  <c r="BG16" i="21"/>
  <c r="BL16" i="21"/>
  <c r="C9" i="19"/>
  <c r="A11" i="4" s="1"/>
  <c r="A22" i="22" s="1"/>
  <c r="C12" i="21"/>
  <c r="A28" i="4" s="1"/>
  <c r="A24" i="22" s="1"/>
  <c r="C32" i="21"/>
  <c r="A20" i="4" s="1"/>
  <c r="A29" i="4"/>
  <c r="A27" i="4"/>
  <c r="F15" i="21"/>
  <c r="F17" i="21" s="1"/>
  <c r="I48" i="4" s="1"/>
  <c r="U15" i="21"/>
  <c r="Z15" i="21" s="1"/>
  <c r="J24" i="19"/>
  <c r="J27" i="4" s="1"/>
  <c r="T14" i="20"/>
  <c r="Y14" i="20" s="1"/>
  <c r="J9" i="19"/>
  <c r="J11" i="4" s="1"/>
  <c r="U4" i="19"/>
  <c r="Z4" i="19" s="1"/>
  <c r="AE4" i="19" s="1"/>
  <c r="AJ4" i="19" s="1"/>
  <c r="AO4" i="19" s="1"/>
  <c r="AT4" i="19" s="1"/>
  <c r="AY4" i="19" s="1"/>
  <c r="BD4" i="19" s="1"/>
  <c r="BI4" i="19" s="1"/>
  <c r="BN4" i="19" s="1"/>
  <c r="BS4" i="19" s="1"/>
  <c r="G4" i="19" s="1"/>
  <c r="U5" i="19"/>
  <c r="Z5" i="19" s="1"/>
  <c r="U6" i="19"/>
  <c r="Z6" i="19" s="1"/>
  <c r="AE6" i="19" s="1"/>
  <c r="AJ6" i="19" s="1"/>
  <c r="AO6" i="19" s="1"/>
  <c r="U7" i="19"/>
  <c r="Z7" i="19" s="1"/>
  <c r="AE7" i="19" s="1"/>
  <c r="AJ7" i="19" s="1"/>
  <c r="AO7" i="19" s="1"/>
  <c r="J32" i="21"/>
  <c r="J20" i="4" s="1"/>
  <c r="U4" i="21"/>
  <c r="U5" i="21"/>
  <c r="Z5" i="21" s="1"/>
  <c r="AE5" i="21" s="1"/>
  <c r="AJ5" i="21" s="1"/>
  <c r="AO5" i="21" s="1"/>
  <c r="AT5" i="21" s="1"/>
  <c r="AY5" i="21" s="1"/>
  <c r="BD5" i="21" s="1"/>
  <c r="BI5" i="21" s="1"/>
  <c r="BN5" i="21" s="1"/>
  <c r="BS5" i="21" s="1"/>
  <c r="U6" i="21"/>
  <c r="Z6" i="21" s="1"/>
  <c r="AE6" i="21" s="1"/>
  <c r="AJ6" i="21" s="1"/>
  <c r="AO6" i="21" s="1"/>
  <c r="AT6" i="21" s="1"/>
  <c r="AY6" i="21" s="1"/>
  <c r="BD6" i="21" s="1"/>
  <c r="BI6" i="21" s="1"/>
  <c r="BN6" i="21" s="1"/>
  <c r="BS6" i="21" s="1"/>
  <c r="G6" i="21" s="1"/>
  <c r="U8" i="21"/>
  <c r="Z8" i="21" s="1"/>
  <c r="AE8" i="21" s="1"/>
  <c r="AJ8" i="21" s="1"/>
  <c r="AO8" i="21" s="1"/>
  <c r="AT8" i="21" s="1"/>
  <c r="AY8" i="21" s="1"/>
  <c r="BD8" i="21" s="1"/>
  <c r="BI8" i="21" s="1"/>
  <c r="BN8" i="21" s="1"/>
  <c r="BS8" i="21" s="1"/>
  <c r="G8" i="21" s="1"/>
  <c r="U9" i="21"/>
  <c r="Z9" i="21" s="1"/>
  <c r="AE9" i="21" s="1"/>
  <c r="AJ9" i="21" s="1"/>
  <c r="AO9" i="21" s="1"/>
  <c r="AT9" i="21" s="1"/>
  <c r="AY9" i="21" s="1"/>
  <c r="BD9" i="21" s="1"/>
  <c r="BI9" i="21" s="1"/>
  <c r="BN9" i="21" s="1"/>
  <c r="BS9" i="21" s="1"/>
  <c r="G9" i="21" s="1"/>
  <c r="U10" i="21"/>
  <c r="Z10" i="21" s="1"/>
  <c r="AE10" i="21" s="1"/>
  <c r="AJ10" i="21" s="1"/>
  <c r="AO10" i="21" s="1"/>
  <c r="AT10" i="21" s="1"/>
  <c r="AY10" i="21" s="1"/>
  <c r="BD10" i="21" s="1"/>
  <c r="BI10" i="21" s="1"/>
  <c r="J29" i="4"/>
  <c r="J12" i="21"/>
  <c r="J28" i="4" s="1"/>
  <c r="U20" i="21"/>
  <c r="Z20" i="21" s="1"/>
  <c r="U21" i="21"/>
  <c r="Z21" i="21" s="1"/>
  <c r="AE21" i="21" s="1"/>
  <c r="AJ21" i="21" s="1"/>
  <c r="AO21" i="21" s="1"/>
  <c r="AT21" i="21" s="1"/>
  <c r="AY21" i="21" s="1"/>
  <c r="BD21" i="21" s="1"/>
  <c r="BI21" i="21" s="1"/>
  <c r="BN21" i="21" s="1"/>
  <c r="BS21" i="21" s="1"/>
  <c r="U22" i="21"/>
  <c r="Z22" i="21" s="1"/>
  <c r="AE22" i="21" s="1"/>
  <c r="AJ22" i="21" s="1"/>
  <c r="AO22" i="21" s="1"/>
  <c r="AT22" i="21" s="1"/>
  <c r="AY22" i="21" s="1"/>
  <c r="BD22" i="21" s="1"/>
  <c r="BI22" i="21" s="1"/>
  <c r="BN22" i="21" s="1"/>
  <c r="BS22" i="21" s="1"/>
  <c r="G22" i="21" s="1"/>
  <c r="U23" i="21"/>
  <c r="Z23" i="21" s="1"/>
  <c r="AE23" i="21" s="1"/>
  <c r="AJ23" i="21" s="1"/>
  <c r="AO23" i="21" s="1"/>
  <c r="AT23" i="21" s="1"/>
  <c r="AY23" i="21" s="1"/>
  <c r="BD23" i="21" s="1"/>
  <c r="BI23" i="21" s="1"/>
  <c r="BN23" i="21" s="1"/>
  <c r="BS23" i="21" s="1"/>
  <c r="U24" i="21"/>
  <c r="Z24" i="21" s="1"/>
  <c r="AE24" i="21" s="1"/>
  <c r="AJ24" i="21" s="1"/>
  <c r="AO24" i="21" s="1"/>
  <c r="AT24" i="21" s="1"/>
  <c r="AY24" i="21" s="1"/>
  <c r="BD24" i="21" s="1"/>
  <c r="BI24" i="21" s="1"/>
  <c r="BN24" i="21" s="1"/>
  <c r="BS24" i="21" s="1"/>
  <c r="G24" i="21" s="1"/>
  <c r="U25" i="21"/>
  <c r="Z25" i="21" s="1"/>
  <c r="AE25" i="21" s="1"/>
  <c r="AJ25" i="21" s="1"/>
  <c r="AO25" i="21" s="1"/>
  <c r="AT25" i="21" s="1"/>
  <c r="AY25" i="21" s="1"/>
  <c r="BD25" i="21" s="1"/>
  <c r="BI25" i="21" s="1"/>
  <c r="BN25" i="21" s="1"/>
  <c r="BS25" i="21" s="1"/>
  <c r="G25" i="21" s="1"/>
  <c r="U26" i="21"/>
  <c r="Z26" i="21" s="1"/>
  <c r="AE26" i="21" s="1"/>
  <c r="AJ26" i="21" s="1"/>
  <c r="AO26" i="21" s="1"/>
  <c r="AT26" i="21" s="1"/>
  <c r="AY26" i="21" s="1"/>
  <c r="BD26" i="21" s="1"/>
  <c r="BI26" i="21" s="1"/>
  <c r="BN26" i="21" s="1"/>
  <c r="BS26" i="21" s="1"/>
  <c r="U27" i="21"/>
  <c r="Z27" i="21" s="1"/>
  <c r="AE27" i="21" s="1"/>
  <c r="AJ27" i="21" s="1"/>
  <c r="AO27" i="21" s="1"/>
  <c r="AT27" i="21" s="1"/>
  <c r="AY27" i="21" s="1"/>
  <c r="BD27" i="21" s="1"/>
  <c r="BI27" i="21" s="1"/>
  <c r="BN27" i="21" s="1"/>
  <c r="BS27" i="21" s="1"/>
  <c r="G27" i="21" s="1"/>
  <c r="U28" i="21"/>
  <c r="Z28" i="21" s="1"/>
  <c r="AE28" i="21" s="1"/>
  <c r="AJ28" i="21" s="1"/>
  <c r="AO28" i="21" s="1"/>
  <c r="AT28" i="21" s="1"/>
  <c r="AY28" i="21" s="1"/>
  <c r="BD28" i="21" s="1"/>
  <c r="BI28" i="21" s="1"/>
  <c r="BN28" i="21" s="1"/>
  <c r="BS28" i="21" s="1"/>
  <c r="U29" i="21"/>
  <c r="Z29" i="21" s="1"/>
  <c r="AE29" i="21" s="1"/>
  <c r="AJ29" i="21" s="1"/>
  <c r="AO29" i="21" s="1"/>
  <c r="AT29" i="21" s="1"/>
  <c r="AY29" i="21" s="1"/>
  <c r="BD29" i="21" s="1"/>
  <c r="BI29" i="21" s="1"/>
  <c r="BN29" i="21" s="1"/>
  <c r="BS29" i="21" s="1"/>
  <c r="G29" i="21" s="1"/>
  <c r="U12" i="19"/>
  <c r="Z12" i="19" s="1"/>
  <c r="AE12" i="19" s="1"/>
  <c r="AJ12" i="19" s="1"/>
  <c r="AO12" i="19" s="1"/>
  <c r="AT12" i="19" s="1"/>
  <c r="AY12" i="19" s="1"/>
  <c r="BD12" i="19" s="1"/>
  <c r="BI12" i="19" s="1"/>
  <c r="BN12" i="19" s="1"/>
  <c r="U13" i="19"/>
  <c r="Z13" i="19" s="1"/>
  <c r="AE13" i="19" s="1"/>
  <c r="AJ13" i="19" s="1"/>
  <c r="AO13" i="19" s="1"/>
  <c r="AT13" i="19" s="1"/>
  <c r="AY13" i="19" s="1"/>
  <c r="BD13" i="19" s="1"/>
  <c r="BI13" i="19" s="1"/>
  <c r="BN13" i="19" s="1"/>
  <c r="U14" i="19"/>
  <c r="Z14" i="19" s="1"/>
  <c r="AE14" i="19" s="1"/>
  <c r="AJ14" i="19" s="1"/>
  <c r="AO14" i="19" s="1"/>
  <c r="AT14" i="19" s="1"/>
  <c r="AY14" i="19" s="1"/>
  <c r="BD14" i="19" s="1"/>
  <c r="BI14" i="19" s="1"/>
  <c r="BN14" i="19" s="1"/>
  <c r="BS14" i="19" s="1"/>
  <c r="U15" i="19"/>
  <c r="Z15" i="19" s="1"/>
  <c r="AE15" i="19" s="1"/>
  <c r="AJ15" i="19" s="1"/>
  <c r="AO15" i="19" s="1"/>
  <c r="AT15" i="19" s="1"/>
  <c r="AY15" i="19" s="1"/>
  <c r="BD15" i="19" s="1"/>
  <c r="BI15" i="19" s="1"/>
  <c r="BN15" i="19" s="1"/>
  <c r="U19" i="19"/>
  <c r="Z19" i="19" s="1"/>
  <c r="AE19" i="19" s="1"/>
  <c r="AJ19" i="19" s="1"/>
  <c r="AO19" i="19" s="1"/>
  <c r="AT19" i="19" s="1"/>
  <c r="AY19" i="19" s="1"/>
  <c r="BD19" i="19" s="1"/>
  <c r="BI19" i="19" s="1"/>
  <c r="BN19" i="19" s="1"/>
  <c r="BS19" i="19" s="1"/>
  <c r="G19" i="19" s="1"/>
  <c r="Z22" i="19"/>
  <c r="AE22" i="19" s="1"/>
  <c r="AJ22" i="19" s="1"/>
  <c r="AO22" i="19" s="1"/>
  <c r="AT22" i="19" s="1"/>
  <c r="AY22" i="19" s="1"/>
  <c r="BD22" i="19" s="1"/>
  <c r="BI22" i="19" s="1"/>
  <c r="S14" i="20"/>
  <c r="R14" i="20"/>
  <c r="U4" i="20"/>
  <c r="U5" i="20"/>
  <c r="Z5" i="20" s="1"/>
  <c r="AE5" i="20" s="1"/>
  <c r="AJ5" i="20" s="1"/>
  <c r="AO5" i="20" s="1"/>
  <c r="AT5" i="20" s="1"/>
  <c r="U6" i="20"/>
  <c r="Z6" i="20" s="1"/>
  <c r="AE6" i="20" s="1"/>
  <c r="U7" i="20"/>
  <c r="Z7" i="20" s="1"/>
  <c r="AE7" i="20" s="1"/>
  <c r="AJ7" i="20" s="1"/>
  <c r="AO7" i="20" s="1"/>
  <c r="AT7" i="20" s="1"/>
  <c r="AY7" i="20" s="1"/>
  <c r="U10" i="20"/>
  <c r="Z10" i="20" s="1"/>
  <c r="AE10" i="20" s="1"/>
  <c r="AJ10" i="20" s="1"/>
  <c r="AO10" i="20" s="1"/>
  <c r="AT10" i="20" s="1"/>
  <c r="AY10" i="20" s="1"/>
  <c r="BD10" i="20" s="1"/>
  <c r="BI10" i="20" s="1"/>
  <c r="BN10" i="20" s="1"/>
  <c r="BS10" i="20" s="1"/>
  <c r="G10" i="20" s="1"/>
  <c r="E9" i="19"/>
  <c r="BJ16" i="21"/>
  <c r="BE16" i="21"/>
  <c r="AZ16" i="21"/>
  <c r="AU16" i="21"/>
  <c r="AP16" i="21"/>
  <c r="AK16" i="21"/>
  <c r="AF16" i="21"/>
  <c r="AA16" i="21"/>
  <c r="V16" i="21"/>
  <c r="E17" i="21"/>
  <c r="C17" i="21"/>
  <c r="E32" i="21"/>
  <c r="A37" i="22" l="1"/>
  <c r="B40" i="22"/>
  <c r="A4" i="22"/>
  <c r="B35" i="22"/>
  <c r="B11" i="22"/>
  <c r="A35" i="22"/>
  <c r="A11" i="22"/>
  <c r="A10" i="22"/>
  <c r="B25" i="22"/>
  <c r="A8" i="22"/>
  <c r="A5" i="22"/>
  <c r="A26" i="22"/>
  <c r="A3" i="22"/>
  <c r="U76" i="14"/>
  <c r="AD77" i="14"/>
  <c r="AI77" i="14" s="1"/>
  <c r="AN77" i="14" s="1"/>
  <c r="AS77" i="14" s="1"/>
  <c r="AX77" i="14" s="1"/>
  <c r="BC77" i="14" s="1"/>
  <c r="BH77" i="14" s="1"/>
  <c r="BM77" i="14" s="1"/>
  <c r="BR77" i="14" s="1"/>
  <c r="F19" i="4" s="1"/>
  <c r="B30" i="22"/>
  <c r="A32" i="22"/>
  <c r="A30" i="22"/>
  <c r="B32" i="22"/>
  <c r="A9" i="22"/>
  <c r="A31" i="22"/>
  <c r="B17" i="22"/>
  <c r="A21" i="22"/>
  <c r="AO62" i="15"/>
  <c r="AE73" i="14"/>
  <c r="B29" i="22"/>
  <c r="A6" i="22"/>
  <c r="B19" i="22"/>
  <c r="B36" i="22"/>
  <c r="B26" i="22"/>
  <c r="B10" i="22"/>
  <c r="B9" i="22"/>
  <c r="A29" i="22"/>
  <c r="A14" i="22"/>
  <c r="A28" i="22"/>
  <c r="B37" i="22"/>
  <c r="B16" i="22"/>
  <c r="B8" i="22"/>
  <c r="A20" i="22"/>
  <c r="A36" i="22"/>
  <c r="B20" i="22"/>
  <c r="B31" i="22"/>
  <c r="B21" i="22"/>
  <c r="A19" i="22"/>
  <c r="A17" i="22"/>
  <c r="A27" i="22"/>
  <c r="B24" i="22"/>
  <c r="B18" i="22"/>
  <c r="A25" i="22"/>
  <c r="B39" i="22"/>
  <c r="B14" i="22"/>
  <c r="B3" i="22"/>
  <c r="A18" i="22"/>
  <c r="A16" i="22"/>
  <c r="B43" i="22"/>
  <c r="B51" i="22"/>
  <c r="C46" i="22"/>
  <c r="I49" i="4"/>
  <c r="C57" i="22" s="1"/>
  <c r="E57" i="22" s="1"/>
  <c r="P22" i="15"/>
  <c r="I45" i="4"/>
  <c r="C56" i="22" s="1"/>
  <c r="F18" i="15"/>
  <c r="P18" i="15" s="1"/>
  <c r="I56" i="4"/>
  <c r="C44" i="22" s="1"/>
  <c r="U6" i="7"/>
  <c r="F16" i="4"/>
  <c r="E16" i="4"/>
  <c r="R6" i="10"/>
  <c r="AT7" i="19"/>
  <c r="AY7" i="19" s="1"/>
  <c r="BD7" i="19" s="1"/>
  <c r="BI7" i="19" s="1"/>
  <c r="BN7" i="19" s="1"/>
  <c r="BS7" i="19" s="1"/>
  <c r="G7" i="19" s="1"/>
  <c r="AT6" i="19"/>
  <c r="AY6" i="19" s="1"/>
  <c r="BD6" i="19" s="1"/>
  <c r="BI6" i="19" s="1"/>
  <c r="BN6" i="19" s="1"/>
  <c r="BS6" i="19" s="1"/>
  <c r="G6" i="19" s="1"/>
  <c r="AC6" i="7"/>
  <c r="AH6" i="7" s="1"/>
  <c r="AM6" i="7" s="1"/>
  <c r="AR6" i="7" s="1"/>
  <c r="AW6" i="7" s="1"/>
  <c r="BB6" i="7" s="1"/>
  <c r="BG6" i="7" s="1"/>
  <c r="BL6" i="7" s="1"/>
  <c r="BQ6" i="7" s="1"/>
  <c r="E56" i="4" s="1"/>
  <c r="AJ9" i="16"/>
  <c r="AO9" i="16" s="1"/>
  <c r="AT9" i="16" s="1"/>
  <c r="AY9" i="16" s="1"/>
  <c r="BD9" i="16" s="1"/>
  <c r="BI9" i="16" s="1"/>
  <c r="BN9" i="16" s="1"/>
  <c r="BS9" i="16" s="1"/>
  <c r="BM6" i="10"/>
  <c r="BR6" i="10" s="1"/>
  <c r="F52" i="4" s="1"/>
  <c r="C55" i="22"/>
  <c r="AJ7" i="11"/>
  <c r="AO7" i="11" s="1"/>
  <c r="AT7" i="11" s="1"/>
  <c r="AY7" i="11" s="1"/>
  <c r="BD7" i="11" s="1"/>
  <c r="BI7" i="11" s="1"/>
  <c r="BN7" i="11" s="1"/>
  <c r="BS7" i="11" s="1"/>
  <c r="G7" i="11" s="1"/>
  <c r="U7" i="6"/>
  <c r="Z15" i="16"/>
  <c r="AE15" i="16" s="1"/>
  <c r="AJ15" i="16" s="1"/>
  <c r="AO15" i="16" s="1"/>
  <c r="AT15" i="16" s="1"/>
  <c r="AY15" i="16" s="1"/>
  <c r="BD15" i="16" s="1"/>
  <c r="BI15" i="16" s="1"/>
  <c r="BN15" i="16" s="1"/>
  <c r="BS15" i="16" s="1"/>
  <c r="AT17" i="16"/>
  <c r="AY17" i="16" s="1"/>
  <c r="BD17" i="16" s="1"/>
  <c r="BI17" i="16" s="1"/>
  <c r="BN17" i="16" s="1"/>
  <c r="BS17" i="16" s="1"/>
  <c r="AT16" i="16"/>
  <c r="AY16" i="16" s="1"/>
  <c r="BD16" i="16" s="1"/>
  <c r="BI16" i="16" s="1"/>
  <c r="BN16" i="16" s="1"/>
  <c r="BS16" i="16" s="1"/>
  <c r="G16" i="16" s="1"/>
  <c r="AE4" i="5"/>
  <c r="AJ4" i="5" s="1"/>
  <c r="AO4" i="5" s="1"/>
  <c r="AT4" i="5" s="1"/>
  <c r="AY4" i="5" s="1"/>
  <c r="BD4" i="5" s="1"/>
  <c r="BI4" i="5" s="1"/>
  <c r="BN4" i="5" s="1"/>
  <c r="BS4" i="5" s="1"/>
  <c r="G4" i="5" s="1"/>
  <c r="AE5" i="5"/>
  <c r="AJ5" i="5" s="1"/>
  <c r="AO5" i="5" s="1"/>
  <c r="AT5" i="5" s="1"/>
  <c r="AY5" i="5" s="1"/>
  <c r="BD5" i="5" s="1"/>
  <c r="BI5" i="5" s="1"/>
  <c r="BN5" i="5" s="1"/>
  <c r="BS5" i="5" s="1"/>
  <c r="G5" i="5" s="1"/>
  <c r="BN22" i="19"/>
  <c r="BS22" i="19" s="1"/>
  <c r="I26" i="4"/>
  <c r="U13" i="20"/>
  <c r="T6" i="2"/>
  <c r="Y6" i="2" s="1"/>
  <c r="AD6" i="2" s="1"/>
  <c r="AI6" i="2" s="1"/>
  <c r="AN6" i="2" s="1"/>
  <c r="AS6" i="2" s="1"/>
  <c r="AX6" i="2" s="1"/>
  <c r="BC6" i="2" s="1"/>
  <c r="BH6" i="2" s="1"/>
  <c r="BM6" i="2" s="1"/>
  <c r="BR6" i="2" s="1"/>
  <c r="F42" i="4" s="1"/>
  <c r="J54" i="4"/>
  <c r="I15" i="2"/>
  <c r="J42" i="4"/>
  <c r="I6" i="2"/>
  <c r="J46" i="4"/>
  <c r="I11" i="2"/>
  <c r="U11" i="21"/>
  <c r="Z14" i="18"/>
  <c r="U17" i="18"/>
  <c r="Z4" i="18"/>
  <c r="AE4" i="18" s="1"/>
  <c r="U14" i="5"/>
  <c r="U12" i="14"/>
  <c r="Z66" i="14"/>
  <c r="Z22" i="16"/>
  <c r="U28" i="16"/>
  <c r="Z11" i="15"/>
  <c r="U13" i="15"/>
  <c r="Z5" i="15"/>
  <c r="U7" i="15"/>
  <c r="AJ28" i="15"/>
  <c r="AE37" i="15"/>
  <c r="AO16" i="18"/>
  <c r="AO61" i="14"/>
  <c r="Z5" i="14"/>
  <c r="Z12" i="14" s="1"/>
  <c r="P10" i="11"/>
  <c r="AE5" i="17"/>
  <c r="AJ5" i="17" s="1"/>
  <c r="AO5" i="17" s="1"/>
  <c r="AT5" i="17" s="1"/>
  <c r="AY5" i="17" s="1"/>
  <c r="BD5" i="17" s="1"/>
  <c r="BI5" i="17" s="1"/>
  <c r="BN5" i="17" s="1"/>
  <c r="BS5" i="17" s="1"/>
  <c r="Z13" i="17"/>
  <c r="AE28" i="17"/>
  <c r="S15" i="2"/>
  <c r="X15" i="2" s="1"/>
  <c r="AC15" i="2" s="1"/>
  <c r="AH15" i="2" s="1"/>
  <c r="AM15" i="2" s="1"/>
  <c r="AR15" i="2" s="1"/>
  <c r="AW15" i="2" s="1"/>
  <c r="BB15" i="2" s="1"/>
  <c r="BG15" i="2" s="1"/>
  <c r="BL15" i="2" s="1"/>
  <c r="BQ15" i="2" s="1"/>
  <c r="E54" i="4" s="1"/>
  <c r="R6" i="2"/>
  <c r="W6" i="2" s="1"/>
  <c r="AB6" i="2" s="1"/>
  <c r="AG6" i="2" s="1"/>
  <c r="AL6" i="2" s="1"/>
  <c r="AQ6" i="2" s="1"/>
  <c r="AV6" i="2" s="1"/>
  <c r="BA6" i="2" s="1"/>
  <c r="BF6" i="2" s="1"/>
  <c r="BK6" i="2" s="1"/>
  <c r="BP6" i="2" s="1"/>
  <c r="D42" i="4" s="1"/>
  <c r="U18" i="11"/>
  <c r="P22" i="11"/>
  <c r="Z4" i="20"/>
  <c r="E29" i="16"/>
  <c r="AY5" i="20"/>
  <c r="BD5" i="20" s="1"/>
  <c r="BI5" i="20" s="1"/>
  <c r="BN5" i="20" s="1"/>
  <c r="BS5" i="20" s="1"/>
  <c r="G5" i="20" s="1"/>
  <c r="BD7" i="20"/>
  <c r="AJ6" i="20"/>
  <c r="AO6" i="20" s="1"/>
  <c r="AT6" i="20" s="1"/>
  <c r="AY6" i="20" s="1"/>
  <c r="BD6" i="20" s="1"/>
  <c r="BI6" i="20" s="1"/>
  <c r="BN6" i="20" s="1"/>
  <c r="BS6" i="20" s="1"/>
  <c r="G6" i="20" s="1"/>
  <c r="W6" i="10"/>
  <c r="AB6" i="10" s="1"/>
  <c r="AG6" i="10" s="1"/>
  <c r="AL6" i="10" s="1"/>
  <c r="AQ6" i="10" s="1"/>
  <c r="AV6" i="10" s="1"/>
  <c r="BA6" i="10" s="1"/>
  <c r="BF6" i="10" s="1"/>
  <c r="BK6" i="10" s="1"/>
  <c r="BP6" i="10" s="1"/>
  <c r="D52" i="4" s="1"/>
  <c r="I27" i="4"/>
  <c r="U43" i="15"/>
  <c r="U33" i="14"/>
  <c r="S6" i="2"/>
  <c r="X6" i="2" s="1"/>
  <c r="AC6" i="2" s="1"/>
  <c r="AH6" i="2" s="1"/>
  <c r="AM6" i="2" s="1"/>
  <c r="AR6" i="2" s="1"/>
  <c r="AW6" i="2" s="1"/>
  <c r="BB6" i="2" s="1"/>
  <c r="BG6" i="2" s="1"/>
  <c r="BL6" i="2" s="1"/>
  <c r="BQ6" i="2" s="1"/>
  <c r="E42" i="4" s="1"/>
  <c r="U4" i="12"/>
  <c r="U8" i="12" s="1"/>
  <c r="AM6" i="10"/>
  <c r="AR6" i="10" s="1"/>
  <c r="AW6" i="10" s="1"/>
  <c r="BB6" i="10" s="1"/>
  <c r="BG6" i="10" s="1"/>
  <c r="BL6" i="10" s="1"/>
  <c r="BQ6" i="10" s="1"/>
  <c r="E52" i="4" s="1"/>
  <c r="AD6" i="7"/>
  <c r="AI6" i="7" s="1"/>
  <c r="AN6" i="7" s="1"/>
  <c r="AS6" i="7" s="1"/>
  <c r="AX6" i="7" s="1"/>
  <c r="BC6" i="7" s="1"/>
  <c r="BH6" i="7" s="1"/>
  <c r="BM6" i="7" s="1"/>
  <c r="BR6" i="7" s="1"/>
  <c r="F56" i="4" s="1"/>
  <c r="U18" i="5"/>
  <c r="U4" i="16"/>
  <c r="U56" i="15"/>
  <c r="U68" i="15" s="1"/>
  <c r="U72" i="15"/>
  <c r="U37" i="14"/>
  <c r="U52" i="14" s="1"/>
  <c r="U32" i="16"/>
  <c r="U42" i="16" s="1"/>
  <c r="U34" i="15"/>
  <c r="E13" i="14"/>
  <c r="U4" i="13"/>
  <c r="U7" i="13" s="1"/>
  <c r="U12" i="12"/>
  <c r="AB6" i="7"/>
  <c r="AG6" i="7" s="1"/>
  <c r="AL6" i="7" s="1"/>
  <c r="AQ6" i="7" s="1"/>
  <c r="AV6" i="7" s="1"/>
  <c r="BA6" i="7" s="1"/>
  <c r="BF6" i="7" s="1"/>
  <c r="BK6" i="7" s="1"/>
  <c r="BP6" i="7" s="1"/>
  <c r="D56" i="4" s="1"/>
  <c r="Z26" i="16"/>
  <c r="Z47" i="15"/>
  <c r="Z35" i="15"/>
  <c r="Z57" i="15"/>
  <c r="Z58" i="14"/>
  <c r="Z67" i="14"/>
  <c r="Z5" i="12"/>
  <c r="AE6" i="11"/>
  <c r="Z8" i="8"/>
  <c r="Z5" i="7"/>
  <c r="Z5" i="6"/>
  <c r="Z19" i="5"/>
  <c r="U8" i="19"/>
  <c r="U23" i="19"/>
  <c r="R31" i="15"/>
  <c r="W31" i="15" s="1"/>
  <c r="AB31" i="15" s="1"/>
  <c r="AG31" i="15" s="1"/>
  <c r="AL31" i="15" s="1"/>
  <c r="AQ31" i="15" s="1"/>
  <c r="AV31" i="15" s="1"/>
  <c r="BA31" i="15" s="1"/>
  <c r="BF31" i="15" s="1"/>
  <c r="BK31" i="15" s="1"/>
  <c r="BP31" i="15" s="1"/>
  <c r="D8" i="4" s="1"/>
  <c r="F38" i="4"/>
  <c r="AD14" i="20"/>
  <c r="AI14" i="20" s="1"/>
  <c r="AN14" i="20" s="1"/>
  <c r="AS14" i="20" s="1"/>
  <c r="AX14" i="20" s="1"/>
  <c r="BC14" i="20" s="1"/>
  <c r="BH14" i="20" s="1"/>
  <c r="BM14" i="20" s="1"/>
  <c r="BR14" i="20" s="1"/>
  <c r="F29" i="4" s="1"/>
  <c r="X14" i="20"/>
  <c r="AC14" i="20" s="1"/>
  <c r="AH14" i="20" s="1"/>
  <c r="AM14" i="20" s="1"/>
  <c r="AR14" i="20" s="1"/>
  <c r="AW14" i="20" s="1"/>
  <c r="BB14" i="20" s="1"/>
  <c r="BG14" i="20" s="1"/>
  <c r="BL14" i="20" s="1"/>
  <c r="BQ14" i="20" s="1"/>
  <c r="E29" i="4" s="1"/>
  <c r="W14" i="20"/>
  <c r="AB14" i="20" s="1"/>
  <c r="AG14" i="20" s="1"/>
  <c r="AL14" i="20" s="1"/>
  <c r="AQ14" i="20" s="1"/>
  <c r="AV14" i="20" s="1"/>
  <c r="BA14" i="20" s="1"/>
  <c r="BF14" i="20" s="1"/>
  <c r="BK14" i="20" s="1"/>
  <c r="BP14" i="20" s="1"/>
  <c r="D29" i="4" s="1"/>
  <c r="AG8" i="6"/>
  <c r="AL8" i="6" s="1"/>
  <c r="AQ8" i="6" s="1"/>
  <c r="AV8" i="6" s="1"/>
  <c r="BA8" i="6" s="1"/>
  <c r="BF8" i="6" s="1"/>
  <c r="BK8" i="6" s="1"/>
  <c r="BP8" i="6" s="1"/>
  <c r="D34" i="4" s="1"/>
  <c r="H34" i="4" s="1"/>
  <c r="E36" i="2"/>
  <c r="P10" i="2"/>
  <c r="P11" i="2" s="1"/>
  <c r="S40" i="15"/>
  <c r="X40" i="15" s="1"/>
  <c r="AC40" i="15" s="1"/>
  <c r="AH40" i="15" s="1"/>
  <c r="AM40" i="15" s="1"/>
  <c r="AR40" i="15" s="1"/>
  <c r="AW40" i="15" s="1"/>
  <c r="BB40" i="15" s="1"/>
  <c r="BG40" i="15" s="1"/>
  <c r="BL40" i="15" s="1"/>
  <c r="BQ40" i="15" s="1"/>
  <c r="E21" i="4" s="1"/>
  <c r="R15" i="5"/>
  <c r="W15" i="5" s="1"/>
  <c r="AB15" i="5" s="1"/>
  <c r="AG15" i="5" s="1"/>
  <c r="AL15" i="5" s="1"/>
  <c r="AQ15" i="5" s="1"/>
  <c r="AV15" i="5" s="1"/>
  <c r="BA15" i="5" s="1"/>
  <c r="BF15" i="5" s="1"/>
  <c r="BK15" i="5" s="1"/>
  <c r="BP15" i="5" s="1"/>
  <c r="D33" i="4" s="1"/>
  <c r="S9" i="19"/>
  <c r="X9" i="19" s="1"/>
  <c r="AC9" i="19" s="1"/>
  <c r="AH9" i="19" s="1"/>
  <c r="AM9" i="19" s="1"/>
  <c r="AR9" i="19" s="1"/>
  <c r="AW9" i="19" s="1"/>
  <c r="BB9" i="19" s="1"/>
  <c r="BG9" i="19" s="1"/>
  <c r="BL9" i="19" s="1"/>
  <c r="BQ9" i="19" s="1"/>
  <c r="E11" i="4" s="1"/>
  <c r="AB11" i="18"/>
  <c r="AG11" i="18" s="1"/>
  <c r="AL11" i="18" s="1"/>
  <c r="AQ11" i="18" s="1"/>
  <c r="AV11" i="18" s="1"/>
  <c r="BA11" i="18" s="1"/>
  <c r="BF11" i="18" s="1"/>
  <c r="BK11" i="18" s="1"/>
  <c r="BH18" i="18"/>
  <c r="BM18" i="18" s="1"/>
  <c r="BR18" i="18" s="1"/>
  <c r="F12" i="4" s="1"/>
  <c r="AC11" i="18"/>
  <c r="AH11" i="18" s="1"/>
  <c r="AM11" i="18" s="1"/>
  <c r="AR11" i="18" s="1"/>
  <c r="AW11" i="18" s="1"/>
  <c r="BB11" i="18" s="1"/>
  <c r="BG11" i="18" s="1"/>
  <c r="BL11" i="18" s="1"/>
  <c r="BQ11" i="18" s="1"/>
  <c r="E22" i="4" s="1"/>
  <c r="BF18" i="18"/>
  <c r="BK18" i="18" s="1"/>
  <c r="BP18" i="18" s="1"/>
  <c r="D12" i="4" s="1"/>
  <c r="R14" i="17"/>
  <c r="W14" i="17" s="1"/>
  <c r="AB14" i="17" s="1"/>
  <c r="AG14" i="17" s="1"/>
  <c r="AL14" i="17" s="1"/>
  <c r="AQ14" i="17" s="1"/>
  <c r="AV14" i="17" s="1"/>
  <c r="BA14" i="17" s="1"/>
  <c r="BF14" i="17" s="1"/>
  <c r="BK14" i="17" s="1"/>
  <c r="BP14" i="17" s="1"/>
  <c r="D40" i="4" s="1"/>
  <c r="S14" i="17"/>
  <c r="X14" i="17" s="1"/>
  <c r="AC14" i="17" s="1"/>
  <c r="AH14" i="17" s="1"/>
  <c r="AM14" i="17" s="1"/>
  <c r="AR14" i="17" s="1"/>
  <c r="AW14" i="17" s="1"/>
  <c r="BB14" i="17" s="1"/>
  <c r="BG14" i="17" s="1"/>
  <c r="BL14" i="17" s="1"/>
  <c r="BQ14" i="17" s="1"/>
  <c r="E40" i="4" s="1"/>
  <c r="S32" i="17"/>
  <c r="X32" i="17" s="1"/>
  <c r="AC32" i="17" s="1"/>
  <c r="AH32" i="17" s="1"/>
  <c r="AM32" i="17" s="1"/>
  <c r="AR32" i="17" s="1"/>
  <c r="AW32" i="17" s="1"/>
  <c r="BB32" i="17" s="1"/>
  <c r="BG32" i="17" s="1"/>
  <c r="BL32" i="17" s="1"/>
  <c r="BQ32" i="17" s="1"/>
  <c r="E26" i="4" s="1"/>
  <c r="S43" i="16"/>
  <c r="X43" i="16" s="1"/>
  <c r="AC43" i="16" s="1"/>
  <c r="AH43" i="16" s="1"/>
  <c r="AM43" i="16" s="1"/>
  <c r="AR43" i="16" s="1"/>
  <c r="AW43" i="16" s="1"/>
  <c r="BB43" i="16" s="1"/>
  <c r="BG43" i="16" s="1"/>
  <c r="BL43" i="16" s="1"/>
  <c r="BQ43" i="16" s="1"/>
  <c r="E14" i="4" s="1"/>
  <c r="T19" i="16"/>
  <c r="Y19" i="16" s="1"/>
  <c r="AD19" i="16" s="1"/>
  <c r="AI19" i="16" s="1"/>
  <c r="AN19" i="16" s="1"/>
  <c r="AS19" i="16" s="1"/>
  <c r="AX19" i="16" s="1"/>
  <c r="BC19" i="16" s="1"/>
  <c r="BH19" i="16" s="1"/>
  <c r="BM19" i="16" s="1"/>
  <c r="BR19" i="16" s="1"/>
  <c r="F39" i="4" s="1"/>
  <c r="AR29" i="16"/>
  <c r="AW29" i="16" s="1"/>
  <c r="BB29" i="16" s="1"/>
  <c r="BG29" i="16" s="1"/>
  <c r="BL29" i="16" s="1"/>
  <c r="BQ29" i="16" s="1"/>
  <c r="S52" i="15"/>
  <c r="X52" i="15" s="1"/>
  <c r="AC52" i="15" s="1"/>
  <c r="AH52" i="15" s="1"/>
  <c r="AM52" i="15" s="1"/>
  <c r="AR52" i="15" s="1"/>
  <c r="AW52" i="15" s="1"/>
  <c r="BB52" i="15" s="1"/>
  <c r="BG52" i="15" s="1"/>
  <c r="BL52" i="15" s="1"/>
  <c r="BQ52" i="15" s="1"/>
  <c r="E9" i="4" s="1"/>
  <c r="U25" i="15"/>
  <c r="U30" i="15" s="1"/>
  <c r="R40" i="15"/>
  <c r="W40" i="15" s="1"/>
  <c r="AB40" i="15" s="1"/>
  <c r="AG40" i="15" s="1"/>
  <c r="AL40" i="15" s="1"/>
  <c r="AQ40" i="15" s="1"/>
  <c r="AV40" i="15" s="1"/>
  <c r="BA40" i="15" s="1"/>
  <c r="BF40" i="15" s="1"/>
  <c r="BK40" i="15" s="1"/>
  <c r="BP40" i="15" s="1"/>
  <c r="D21" i="4" s="1"/>
  <c r="S8" i="13"/>
  <c r="X8" i="13" s="1"/>
  <c r="AC8" i="13" s="1"/>
  <c r="AH8" i="13" s="1"/>
  <c r="AM8" i="13" s="1"/>
  <c r="AR8" i="13" s="1"/>
  <c r="AW8" i="13" s="1"/>
  <c r="BB8" i="13" s="1"/>
  <c r="BG8" i="13" s="1"/>
  <c r="BL8" i="13" s="1"/>
  <c r="BQ8" i="13" s="1"/>
  <c r="E7" i="4" s="1"/>
  <c r="S9" i="12"/>
  <c r="X9" i="12" s="1"/>
  <c r="AC9" i="12" s="1"/>
  <c r="AH9" i="12" s="1"/>
  <c r="AM9" i="12" s="1"/>
  <c r="AR9" i="12" s="1"/>
  <c r="AW9" i="12" s="1"/>
  <c r="BB9" i="12" s="1"/>
  <c r="BG9" i="12" s="1"/>
  <c r="BL9" i="12" s="1"/>
  <c r="BQ9" i="12" s="1"/>
  <c r="E6" i="4" s="1"/>
  <c r="AB9" i="12"/>
  <c r="AG9" i="12" s="1"/>
  <c r="AL9" i="12" s="1"/>
  <c r="AQ9" i="12" s="1"/>
  <c r="AV9" i="12" s="1"/>
  <c r="BA9" i="12" s="1"/>
  <c r="BF9" i="12" s="1"/>
  <c r="BK9" i="12" s="1"/>
  <c r="BP9" i="12" s="1"/>
  <c r="D6" i="4" s="1"/>
  <c r="T18" i="12"/>
  <c r="Y18" i="12" s="1"/>
  <c r="AD18" i="12" s="1"/>
  <c r="AI18" i="12" s="1"/>
  <c r="AN18" i="12" s="1"/>
  <c r="AS18" i="12" s="1"/>
  <c r="AX18" i="12" s="1"/>
  <c r="BC18" i="12" s="1"/>
  <c r="BH18" i="12" s="1"/>
  <c r="BM18" i="12" s="1"/>
  <c r="BR18" i="12" s="1"/>
  <c r="F32" i="4" s="1"/>
  <c r="S15" i="5"/>
  <c r="X15" i="5" s="1"/>
  <c r="AC15" i="5" s="1"/>
  <c r="AH15" i="5" s="1"/>
  <c r="AM15" i="5" s="1"/>
  <c r="AR15" i="5" s="1"/>
  <c r="AW15" i="5" s="1"/>
  <c r="BB15" i="5" s="1"/>
  <c r="BG15" i="5" s="1"/>
  <c r="BL15" i="5" s="1"/>
  <c r="BQ15" i="5" s="1"/>
  <c r="E33" i="4" s="1"/>
  <c r="T15" i="5"/>
  <c r="Y15" i="5" s="1"/>
  <c r="AD15" i="5" s="1"/>
  <c r="AI15" i="5" s="1"/>
  <c r="AN15" i="5" s="1"/>
  <c r="AS15" i="5" s="1"/>
  <c r="AX15" i="5" s="1"/>
  <c r="BC15" i="5" s="1"/>
  <c r="BH15" i="5" s="1"/>
  <c r="BM15" i="5" s="1"/>
  <c r="BR15" i="5" s="1"/>
  <c r="F33" i="4" s="1"/>
  <c r="R24" i="5"/>
  <c r="W24" i="5" s="1"/>
  <c r="AB24" i="5" s="1"/>
  <c r="AG24" i="5" s="1"/>
  <c r="AL24" i="5" s="1"/>
  <c r="AQ24" i="5" s="1"/>
  <c r="AV24" i="5" s="1"/>
  <c r="BA24" i="5" s="1"/>
  <c r="BF24" i="5" s="1"/>
  <c r="BK24" i="5" s="1"/>
  <c r="BP24" i="5" s="1"/>
  <c r="D10" i="4" s="1"/>
  <c r="S24" i="5"/>
  <c r="X24" i="5" s="1"/>
  <c r="AC24" i="5" s="1"/>
  <c r="AH24" i="5" s="1"/>
  <c r="AM24" i="5" s="1"/>
  <c r="AR24" i="5" s="1"/>
  <c r="AW24" i="5" s="1"/>
  <c r="BB24" i="5" s="1"/>
  <c r="BG24" i="5" s="1"/>
  <c r="BL24" i="5" s="1"/>
  <c r="BQ24" i="5" s="1"/>
  <c r="E10" i="4" s="1"/>
  <c r="T24" i="5"/>
  <c r="Y24" i="5" s="1"/>
  <c r="AD24" i="5" s="1"/>
  <c r="AI24" i="5" s="1"/>
  <c r="AN24" i="5" s="1"/>
  <c r="AS24" i="5" s="1"/>
  <c r="AX24" i="5" s="1"/>
  <c r="BC24" i="5" s="1"/>
  <c r="BH24" i="5" s="1"/>
  <c r="BM24" i="5" s="1"/>
  <c r="BR24" i="5" s="1"/>
  <c r="F10" i="4" s="1"/>
  <c r="BK79" i="15"/>
  <c r="BP79" i="15" s="1"/>
  <c r="D15" i="4" s="1"/>
  <c r="K15" i="4" s="1"/>
  <c r="R11" i="2"/>
  <c r="W11" i="2" s="1"/>
  <c r="AB11" i="2" s="1"/>
  <c r="AG11" i="2" s="1"/>
  <c r="AL11" i="2" s="1"/>
  <c r="AQ11" i="2" s="1"/>
  <c r="AV11" i="2" s="1"/>
  <c r="BA11" i="2" s="1"/>
  <c r="BF11" i="2" s="1"/>
  <c r="BK11" i="2" s="1"/>
  <c r="BP11" i="2" s="1"/>
  <c r="D46" i="4" s="1"/>
  <c r="T11" i="2"/>
  <c r="AD11" i="2" s="1"/>
  <c r="AI11" i="2" s="1"/>
  <c r="AN11" i="2" s="1"/>
  <c r="AS11" i="2" s="1"/>
  <c r="AX11" i="2" s="1"/>
  <c r="BC11" i="2" s="1"/>
  <c r="BH11" i="2" s="1"/>
  <c r="BM11" i="2" s="1"/>
  <c r="BR11" i="2" s="1"/>
  <c r="F46" i="4" s="1"/>
  <c r="T12" i="21"/>
  <c r="Y12" i="21" s="1"/>
  <c r="AD12" i="21" s="1"/>
  <c r="AI12" i="21" s="1"/>
  <c r="AN12" i="21" s="1"/>
  <c r="AS12" i="21" s="1"/>
  <c r="AX12" i="21" s="1"/>
  <c r="BC12" i="21" s="1"/>
  <c r="BH12" i="21" s="1"/>
  <c r="BM12" i="21" s="1"/>
  <c r="BR12" i="21" s="1"/>
  <c r="F28" i="4" s="1"/>
  <c r="P16" i="21"/>
  <c r="P17" i="21" s="1"/>
  <c r="R17" i="21"/>
  <c r="W17" i="21" s="1"/>
  <c r="AB17" i="21" s="1"/>
  <c r="AG17" i="21" s="1"/>
  <c r="AL17" i="21" s="1"/>
  <c r="AQ17" i="21" s="1"/>
  <c r="AV17" i="21" s="1"/>
  <c r="BA17" i="21" s="1"/>
  <c r="BF17" i="21" s="1"/>
  <c r="BK17" i="21" s="1"/>
  <c r="BP17" i="21" s="1"/>
  <c r="D48" i="4" s="1"/>
  <c r="AS9" i="12"/>
  <c r="AX9" i="12" s="1"/>
  <c r="BC9" i="12" s="1"/>
  <c r="BH9" i="12" s="1"/>
  <c r="BM9" i="12" s="1"/>
  <c r="BR9" i="12" s="1"/>
  <c r="F6" i="4" s="1"/>
  <c r="AH53" i="14"/>
  <c r="AM53" i="14" s="1"/>
  <c r="AR53" i="14" s="1"/>
  <c r="AW53" i="14" s="1"/>
  <c r="BB53" i="14" s="1"/>
  <c r="BG53" i="14" s="1"/>
  <c r="BL53" i="14" s="1"/>
  <c r="BQ53" i="14" s="1"/>
  <c r="E36" i="4" s="1"/>
  <c r="AS11" i="18"/>
  <c r="AX11" i="18" s="1"/>
  <c r="BC11" i="18" s="1"/>
  <c r="BH11" i="18" s="1"/>
  <c r="BM11" i="18" s="1"/>
  <c r="BR11" i="18" s="1"/>
  <c r="F22" i="4" s="1"/>
  <c r="AD52" i="15"/>
  <c r="AI52" i="15" s="1"/>
  <c r="AN52" i="15" s="1"/>
  <c r="AS52" i="15" s="1"/>
  <c r="AX52" i="15" s="1"/>
  <c r="BC52" i="15" s="1"/>
  <c r="BH52" i="15" s="1"/>
  <c r="BM52" i="15" s="1"/>
  <c r="BR52" i="15" s="1"/>
  <c r="F9" i="4" s="1"/>
  <c r="AQ69" i="15"/>
  <c r="AV69" i="15" s="1"/>
  <c r="BA69" i="15" s="1"/>
  <c r="BF69" i="15" s="1"/>
  <c r="BK69" i="15" s="1"/>
  <c r="BP69" i="15" s="1"/>
  <c r="D31" i="4" s="1"/>
  <c r="G4" i="2"/>
  <c r="R24" i="19"/>
  <c r="W24" i="19" s="1"/>
  <c r="AB24" i="19" s="1"/>
  <c r="AG24" i="19" s="1"/>
  <c r="AL24" i="19" s="1"/>
  <c r="AQ24" i="19" s="1"/>
  <c r="AV24" i="19" s="1"/>
  <c r="BA24" i="19" s="1"/>
  <c r="BF24" i="19" s="1"/>
  <c r="BK24" i="19" s="1"/>
  <c r="T24" i="19"/>
  <c r="Y24" i="19" s="1"/>
  <c r="AD24" i="19" s="1"/>
  <c r="AI24" i="19" s="1"/>
  <c r="AN24" i="19" s="1"/>
  <c r="AS24" i="19" s="1"/>
  <c r="AX24" i="19" s="1"/>
  <c r="BC24" i="19" s="1"/>
  <c r="BH24" i="19" s="1"/>
  <c r="BM24" i="19" s="1"/>
  <c r="BS15" i="19"/>
  <c r="G15" i="19" s="1"/>
  <c r="BS12" i="19"/>
  <c r="BS13" i="19"/>
  <c r="G13" i="19" s="1"/>
  <c r="BS32" i="14"/>
  <c r="BS31" i="14"/>
  <c r="G31" i="14" s="1"/>
  <c r="AN40" i="15"/>
  <c r="AS40" i="15" s="1"/>
  <c r="AX40" i="15" s="1"/>
  <c r="BC40" i="15" s="1"/>
  <c r="BH40" i="15" s="1"/>
  <c r="BM40" i="15" s="1"/>
  <c r="BR40" i="15" s="1"/>
  <c r="F21" i="4" s="1"/>
  <c r="AI14" i="17"/>
  <c r="AN14" i="17" s="1"/>
  <c r="AS14" i="17" s="1"/>
  <c r="AX14" i="17" s="1"/>
  <c r="BC14" i="17" s="1"/>
  <c r="BH14" i="17" s="1"/>
  <c r="BM14" i="17" s="1"/>
  <c r="BR14" i="17" s="1"/>
  <c r="F40" i="4" s="1"/>
  <c r="AI8" i="13"/>
  <c r="AN8" i="13" s="1"/>
  <c r="AS8" i="13" s="1"/>
  <c r="AX8" i="13" s="1"/>
  <c r="BC8" i="13" s="1"/>
  <c r="BH8" i="13" s="1"/>
  <c r="BM8" i="13" s="1"/>
  <c r="BR8" i="13" s="1"/>
  <c r="F7" i="4" s="1"/>
  <c r="AH79" i="15"/>
  <c r="AM79" i="15" s="1"/>
  <c r="AR79" i="15" s="1"/>
  <c r="AW79" i="15" s="1"/>
  <c r="BB79" i="15" s="1"/>
  <c r="BG79" i="15" s="1"/>
  <c r="BL79" i="15" s="1"/>
  <c r="AG34" i="14"/>
  <c r="AL34" i="14" s="1"/>
  <c r="AQ34" i="14" s="1"/>
  <c r="AV34" i="14" s="1"/>
  <c r="BA34" i="14" s="1"/>
  <c r="BF34" i="14" s="1"/>
  <c r="BK34" i="14" s="1"/>
  <c r="BP34" i="14" s="1"/>
  <c r="D17" i="4" s="1"/>
  <c r="AR77" i="14"/>
  <c r="AW77" i="14" s="1"/>
  <c r="BB77" i="14" s="1"/>
  <c r="BG77" i="14" s="1"/>
  <c r="BL77" i="14" s="1"/>
  <c r="BQ77" i="14" s="1"/>
  <c r="E19" i="4" s="1"/>
  <c r="AD36" i="2"/>
  <c r="AI36" i="2" s="1"/>
  <c r="AN36" i="2" s="1"/>
  <c r="AS36" i="2" s="1"/>
  <c r="AX36" i="2" s="1"/>
  <c r="BC36" i="2" s="1"/>
  <c r="BH36" i="2" s="1"/>
  <c r="BM36" i="2" s="1"/>
  <c r="BR36" i="2" s="1"/>
  <c r="F13" i="4" s="1"/>
  <c r="AD24" i="8"/>
  <c r="AI24" i="8" s="1"/>
  <c r="AN24" i="8" s="1"/>
  <c r="AS24" i="8" s="1"/>
  <c r="AX24" i="8" s="1"/>
  <c r="BC24" i="8" s="1"/>
  <c r="BH24" i="8" s="1"/>
  <c r="BM24" i="8" s="1"/>
  <c r="BR24" i="8" s="1"/>
  <c r="F18" i="4" s="1"/>
  <c r="Y11" i="11"/>
  <c r="AD11" i="11" s="1"/>
  <c r="AI11" i="11" s="1"/>
  <c r="AN11" i="11" s="1"/>
  <c r="AS11" i="11" s="1"/>
  <c r="AX11" i="11" s="1"/>
  <c r="BC11" i="11" s="1"/>
  <c r="BH11" i="11" s="1"/>
  <c r="BM11" i="11" s="1"/>
  <c r="BR11" i="11" s="1"/>
  <c r="F24" i="4" s="1"/>
  <c r="X19" i="16"/>
  <c r="AC19" i="16" s="1"/>
  <c r="AH19" i="16" s="1"/>
  <c r="AM19" i="16" s="1"/>
  <c r="AR19" i="16" s="1"/>
  <c r="AW19" i="16" s="1"/>
  <c r="BB19" i="16" s="1"/>
  <c r="BG19" i="16" s="1"/>
  <c r="BL19" i="16" s="1"/>
  <c r="BQ19" i="16" s="1"/>
  <c r="E39" i="4" s="1"/>
  <c r="X31" i="15"/>
  <c r="AC31" i="15" s="1"/>
  <c r="AH31" i="15" s="1"/>
  <c r="AM31" i="15" s="1"/>
  <c r="AR31" i="15" s="1"/>
  <c r="AW31" i="15" s="1"/>
  <c r="BB31" i="15" s="1"/>
  <c r="BG31" i="15" s="1"/>
  <c r="BL31" i="15" s="1"/>
  <c r="BQ31" i="15" s="1"/>
  <c r="E8" i="4" s="1"/>
  <c r="X63" i="14"/>
  <c r="AC63" i="14" s="1"/>
  <c r="AH63" i="14" s="1"/>
  <c r="AM63" i="14" s="1"/>
  <c r="AR63" i="14" s="1"/>
  <c r="AW63" i="14" s="1"/>
  <c r="BB63" i="14" s="1"/>
  <c r="BG63" i="14" s="1"/>
  <c r="BL63" i="14" s="1"/>
  <c r="X24" i="8"/>
  <c r="AC24" i="8" s="1"/>
  <c r="AH24" i="8" s="1"/>
  <c r="AM24" i="8" s="1"/>
  <c r="AR24" i="8" s="1"/>
  <c r="AW24" i="8" s="1"/>
  <c r="BB24" i="8" s="1"/>
  <c r="BG24" i="8" s="1"/>
  <c r="BL24" i="8" s="1"/>
  <c r="BQ24" i="8" s="1"/>
  <c r="E18" i="4" s="1"/>
  <c r="X36" i="2"/>
  <c r="AC36" i="2" s="1"/>
  <c r="AH36" i="2" s="1"/>
  <c r="AM36" i="2" s="1"/>
  <c r="AR36" i="2" s="1"/>
  <c r="AW36" i="2" s="1"/>
  <c r="BB36" i="2" s="1"/>
  <c r="BG36" i="2" s="1"/>
  <c r="BL36" i="2" s="1"/>
  <c r="BQ36" i="2" s="1"/>
  <c r="E13" i="4" s="1"/>
  <c r="R29" i="16"/>
  <c r="W29" i="16" s="1"/>
  <c r="AB29" i="16" s="1"/>
  <c r="AG29" i="16" s="1"/>
  <c r="AL29" i="16" s="1"/>
  <c r="AQ29" i="16" s="1"/>
  <c r="AV29" i="16" s="1"/>
  <c r="BA29" i="16" s="1"/>
  <c r="BF29" i="16" s="1"/>
  <c r="BK29" i="16" s="1"/>
  <c r="R19" i="16"/>
  <c r="W19" i="16" s="1"/>
  <c r="AB19" i="16" s="1"/>
  <c r="AG19" i="16" s="1"/>
  <c r="AL19" i="16" s="1"/>
  <c r="AQ19" i="16" s="1"/>
  <c r="AV19" i="16" s="1"/>
  <c r="BA19" i="16" s="1"/>
  <c r="BF19" i="16" s="1"/>
  <c r="BK19" i="16" s="1"/>
  <c r="BP19" i="16" s="1"/>
  <c r="D39" i="4" s="1"/>
  <c r="T53" i="14"/>
  <c r="Y53" i="14" s="1"/>
  <c r="AD53" i="14" s="1"/>
  <c r="R18" i="12"/>
  <c r="W18" i="12" s="1"/>
  <c r="AB18" i="12" s="1"/>
  <c r="AG18" i="12" s="1"/>
  <c r="AL18" i="12" s="1"/>
  <c r="AQ18" i="12" s="1"/>
  <c r="AV18" i="12" s="1"/>
  <c r="BA18" i="12" s="1"/>
  <c r="BF18" i="12" s="1"/>
  <c r="BK18" i="12" s="1"/>
  <c r="BP18" i="12" s="1"/>
  <c r="D32" i="4" s="1"/>
  <c r="R32" i="21"/>
  <c r="W32" i="21" s="1"/>
  <c r="U16" i="21"/>
  <c r="U17" i="21" s="1"/>
  <c r="T32" i="21"/>
  <c r="Y32" i="21" s="1"/>
  <c r="R12" i="21"/>
  <c r="W12" i="21" s="1"/>
  <c r="AB12" i="21" s="1"/>
  <c r="AG12" i="21" s="1"/>
  <c r="AL12" i="21" s="1"/>
  <c r="AQ12" i="21" s="1"/>
  <c r="AV12" i="21" s="1"/>
  <c r="BA12" i="21" s="1"/>
  <c r="BF12" i="21" s="1"/>
  <c r="BK12" i="21" s="1"/>
  <c r="BP12" i="21" s="1"/>
  <c r="D28" i="4" s="1"/>
  <c r="S12" i="21"/>
  <c r="X12" i="21" s="1"/>
  <c r="AC12" i="21" s="1"/>
  <c r="AH12" i="21" s="1"/>
  <c r="AM12" i="21" s="1"/>
  <c r="AR12" i="21" s="1"/>
  <c r="AW12" i="21" s="1"/>
  <c r="BB12" i="21" s="1"/>
  <c r="BG12" i="21" s="1"/>
  <c r="BL12" i="21" s="1"/>
  <c r="BQ12" i="21" s="1"/>
  <c r="E28" i="4" s="1"/>
  <c r="S17" i="21"/>
  <c r="X17" i="21" s="1"/>
  <c r="AC17" i="21" s="1"/>
  <c r="AH17" i="21" s="1"/>
  <c r="AM17" i="21" s="1"/>
  <c r="AR17" i="21" s="1"/>
  <c r="AW17" i="21" s="1"/>
  <c r="BB17" i="21" s="1"/>
  <c r="BG17" i="21" s="1"/>
  <c r="BL17" i="21" s="1"/>
  <c r="T17" i="21"/>
  <c r="Y17" i="21" s="1"/>
  <c r="AD17" i="21" s="1"/>
  <c r="AI17" i="21" s="1"/>
  <c r="AN17" i="21" s="1"/>
  <c r="AS17" i="21" s="1"/>
  <c r="AX17" i="21" s="1"/>
  <c r="BC17" i="21" s="1"/>
  <c r="BH17" i="21" s="1"/>
  <c r="BM17" i="21" s="1"/>
  <c r="BR17" i="21" s="1"/>
  <c r="F48" i="4" s="1"/>
  <c r="R15" i="2"/>
  <c r="W15" i="2" s="1"/>
  <c r="AB15" i="2" s="1"/>
  <c r="AG15" i="2" s="1"/>
  <c r="AL15" i="2" s="1"/>
  <c r="AQ15" i="2" s="1"/>
  <c r="AV15" i="2" s="1"/>
  <c r="BA15" i="2" s="1"/>
  <c r="BF15" i="2" s="1"/>
  <c r="BK15" i="2" s="1"/>
  <c r="T15" i="2"/>
  <c r="Y15" i="2" s="1"/>
  <c r="AD15" i="2" s="1"/>
  <c r="AI15" i="2" s="1"/>
  <c r="AN15" i="2" s="1"/>
  <c r="AS15" i="2" s="1"/>
  <c r="AX15" i="2" s="1"/>
  <c r="BC15" i="2" s="1"/>
  <c r="BH15" i="2" s="1"/>
  <c r="BM15" i="2" s="1"/>
  <c r="BR15" i="2" s="1"/>
  <c r="F54" i="4" s="1"/>
  <c r="S27" i="2"/>
  <c r="X27" i="2" s="1"/>
  <c r="AC27" i="2" s="1"/>
  <c r="AH27" i="2" s="1"/>
  <c r="AM27" i="2" s="1"/>
  <c r="AR27" i="2" s="1"/>
  <c r="AW27" i="2" s="1"/>
  <c r="BB27" i="2" s="1"/>
  <c r="BG27" i="2" s="1"/>
  <c r="BL27" i="2" s="1"/>
  <c r="BQ27" i="2" s="1"/>
  <c r="E37" i="4" s="1"/>
  <c r="S11" i="2"/>
  <c r="X11" i="2" s="1"/>
  <c r="AC11" i="2" s="1"/>
  <c r="AH11" i="2" s="1"/>
  <c r="AM11" i="2" s="1"/>
  <c r="AR11" i="2" s="1"/>
  <c r="AW11" i="2" s="1"/>
  <c r="BB11" i="2" s="1"/>
  <c r="BG11" i="2" s="1"/>
  <c r="BL11" i="2" s="1"/>
  <c r="BQ11" i="2" s="1"/>
  <c r="E46" i="4" s="1"/>
  <c r="I46" i="4"/>
  <c r="C50" i="22" s="1"/>
  <c r="P5" i="2"/>
  <c r="U5" i="8"/>
  <c r="U23" i="8" s="1"/>
  <c r="R24" i="8"/>
  <c r="W24" i="8" s="1"/>
  <c r="AB24" i="8" s="1"/>
  <c r="AG24" i="8" s="1"/>
  <c r="AL24" i="8" s="1"/>
  <c r="AQ24" i="8" s="1"/>
  <c r="AV24" i="8" s="1"/>
  <c r="BA24" i="8" s="1"/>
  <c r="BF24" i="8" s="1"/>
  <c r="BK24" i="8" s="1"/>
  <c r="BP24" i="8" s="1"/>
  <c r="D18" i="4" s="1"/>
  <c r="Z46" i="15"/>
  <c r="AE46" i="15" s="1"/>
  <c r="AJ46" i="15" s="1"/>
  <c r="AO46" i="15" s="1"/>
  <c r="AT46" i="15" s="1"/>
  <c r="AY46" i="15" s="1"/>
  <c r="BD46" i="15" s="1"/>
  <c r="BI46" i="15" s="1"/>
  <c r="BN46" i="15" s="1"/>
  <c r="BS46" i="15" s="1"/>
  <c r="G46" i="15" s="1"/>
  <c r="AV8" i="15"/>
  <c r="BA8" i="15" s="1"/>
  <c r="BF8" i="15" s="1"/>
  <c r="BK8" i="15" s="1"/>
  <c r="BP8" i="15" s="1"/>
  <c r="D30" i="4" s="1"/>
  <c r="T69" i="15"/>
  <c r="Y69" i="15" s="1"/>
  <c r="AD69" i="15" s="1"/>
  <c r="AI69" i="15" s="1"/>
  <c r="AN69" i="15" s="1"/>
  <c r="AS69" i="15" s="1"/>
  <c r="AX69" i="15" s="1"/>
  <c r="BC69" i="15" s="1"/>
  <c r="BH69" i="15" s="1"/>
  <c r="BM69" i="15" s="1"/>
  <c r="BR69" i="15" s="1"/>
  <c r="F31" i="4" s="1"/>
  <c r="X69" i="15"/>
  <c r="AC69" i="15" s="1"/>
  <c r="AH69" i="15" s="1"/>
  <c r="AM69" i="15" s="1"/>
  <c r="AR69" i="15" s="1"/>
  <c r="AW69" i="15" s="1"/>
  <c r="BB69" i="15" s="1"/>
  <c r="BG69" i="15" s="1"/>
  <c r="BL69" i="15" s="1"/>
  <c r="BQ69" i="15" s="1"/>
  <c r="E31" i="4" s="1"/>
  <c r="K25" i="4"/>
  <c r="P9" i="19"/>
  <c r="I39" i="4"/>
  <c r="C11" i="22" s="1"/>
  <c r="I21" i="4"/>
  <c r="I8" i="4"/>
  <c r="I32" i="4"/>
  <c r="C10" i="22" s="1"/>
  <c r="I52" i="4"/>
  <c r="P6" i="10"/>
  <c r="I18" i="4"/>
  <c r="I34" i="4"/>
  <c r="I37" i="4"/>
  <c r="C12" i="22" s="1"/>
  <c r="Z4" i="21"/>
  <c r="AE4" i="21" s="1"/>
  <c r="AJ4" i="21" s="1"/>
  <c r="AO4" i="21" s="1"/>
  <c r="AT4" i="21" s="1"/>
  <c r="AY4" i="21" s="1"/>
  <c r="BD4" i="21" s="1"/>
  <c r="BI4" i="21" s="1"/>
  <c r="BN4" i="21" s="1"/>
  <c r="BS4" i="21" s="1"/>
  <c r="G4" i="21" s="1"/>
  <c r="S32" i="21"/>
  <c r="X32" i="21" s="1"/>
  <c r="AC32" i="21" s="1"/>
  <c r="AE4" i="10"/>
  <c r="Z5" i="10"/>
  <c r="Z6" i="10" s="1"/>
  <c r="U5" i="10"/>
  <c r="U6" i="10" s="1"/>
  <c r="I13" i="4"/>
  <c r="P15" i="2"/>
  <c r="I54" i="4"/>
  <c r="U10" i="2"/>
  <c r="U11" i="2" s="1"/>
  <c r="AE20" i="21"/>
  <c r="AJ20" i="21" s="1"/>
  <c r="AO20" i="21" s="1"/>
  <c r="AT20" i="21" s="1"/>
  <c r="AY20" i="21" s="1"/>
  <c r="BD20" i="21" s="1"/>
  <c r="BI20" i="21" s="1"/>
  <c r="BN20" i="21" s="1"/>
  <c r="BS20" i="21" s="1"/>
  <c r="Z16" i="21"/>
  <c r="Z17" i="21" s="1"/>
  <c r="AE15" i="21"/>
  <c r="BN10" i="21"/>
  <c r="BS10" i="21" s="1"/>
  <c r="G10" i="21" s="1"/>
  <c r="S24" i="19"/>
  <c r="X24" i="19" s="1"/>
  <c r="AC24" i="19" s="1"/>
  <c r="AH24" i="19" s="1"/>
  <c r="AM24" i="19" s="1"/>
  <c r="AR24" i="19" s="1"/>
  <c r="AW24" i="19" s="1"/>
  <c r="BB24" i="19" s="1"/>
  <c r="BG24" i="19" s="1"/>
  <c r="BL24" i="19" s="1"/>
  <c r="T9" i="19"/>
  <c r="Y9" i="19" s="1"/>
  <c r="AD9" i="19" s="1"/>
  <c r="AI9" i="19" s="1"/>
  <c r="AN9" i="19" s="1"/>
  <c r="AS9" i="19" s="1"/>
  <c r="AX9" i="19" s="1"/>
  <c r="BC9" i="19" s="1"/>
  <c r="BH9" i="19" s="1"/>
  <c r="BM9" i="19" s="1"/>
  <c r="BR9" i="19" s="1"/>
  <c r="F11" i="4" s="1"/>
  <c r="R9" i="19"/>
  <c r="W9" i="19" s="1"/>
  <c r="AB9" i="19" s="1"/>
  <c r="AG9" i="19" s="1"/>
  <c r="AL9" i="19" s="1"/>
  <c r="AQ9" i="19" s="1"/>
  <c r="AV9" i="19" s="1"/>
  <c r="BA9" i="19" s="1"/>
  <c r="BF9" i="19" s="1"/>
  <c r="BK9" i="19" s="1"/>
  <c r="BP9" i="19" s="1"/>
  <c r="D11" i="4" s="1"/>
  <c r="AE5" i="19"/>
  <c r="AE15" i="18"/>
  <c r="AJ15" i="18" s="1"/>
  <c r="AO15" i="18" s="1"/>
  <c r="AT15" i="18" s="1"/>
  <c r="AY15" i="18" s="1"/>
  <c r="BD15" i="18" s="1"/>
  <c r="BI15" i="18" s="1"/>
  <c r="BN15" i="18" s="1"/>
  <c r="BS15" i="18" s="1"/>
  <c r="U9" i="18"/>
  <c r="Z9" i="18" s="1"/>
  <c r="AE9" i="18" s="1"/>
  <c r="AG32" i="17"/>
  <c r="AL32" i="17" s="1"/>
  <c r="AQ32" i="17" s="1"/>
  <c r="AV32" i="17" s="1"/>
  <c r="BA32" i="17" s="1"/>
  <c r="BF32" i="17" s="1"/>
  <c r="BK32" i="17" s="1"/>
  <c r="BP32" i="17" s="1"/>
  <c r="D26" i="4" s="1"/>
  <c r="K26" i="4" s="1"/>
  <c r="AQ43" i="16"/>
  <c r="AV43" i="16" s="1"/>
  <c r="BA43" i="16" s="1"/>
  <c r="BF43" i="16" s="1"/>
  <c r="BK43" i="16" s="1"/>
  <c r="BM43" i="16"/>
  <c r="BR43" i="16" s="1"/>
  <c r="F14" i="4" s="1"/>
  <c r="Z24" i="16"/>
  <c r="AE24" i="16" s="1"/>
  <c r="AJ24" i="16" s="1"/>
  <c r="AO24" i="16" s="1"/>
  <c r="AT24" i="16" s="1"/>
  <c r="AY24" i="16" s="1"/>
  <c r="BD24" i="16" s="1"/>
  <c r="BI24" i="16" s="1"/>
  <c r="BN24" i="16" s="1"/>
  <c r="BS24" i="16" s="1"/>
  <c r="G24" i="16" s="1"/>
  <c r="AE23" i="16"/>
  <c r="I30" i="4"/>
  <c r="Z76" i="15"/>
  <c r="AJ45" i="15"/>
  <c r="BF52" i="15"/>
  <c r="BK52" i="15" s="1"/>
  <c r="AT26" i="15"/>
  <c r="AY26" i="15" s="1"/>
  <c r="BD26" i="15" s="1"/>
  <c r="BI26" i="15" s="1"/>
  <c r="BN26" i="15" s="1"/>
  <c r="BS26" i="15" s="1"/>
  <c r="G26" i="15" s="1"/>
  <c r="BD27" i="15"/>
  <c r="BH31" i="15"/>
  <c r="BM31" i="15" s="1"/>
  <c r="BR31" i="15" s="1"/>
  <c r="F8" i="4" s="1"/>
  <c r="Z20" i="15"/>
  <c r="Z22" i="15" s="1"/>
  <c r="AX8" i="15"/>
  <c r="BC8" i="15" s="1"/>
  <c r="BH8" i="15" s="1"/>
  <c r="BM8" i="15" s="1"/>
  <c r="BR8" i="15" s="1"/>
  <c r="F30" i="4" s="1"/>
  <c r="BG8" i="15"/>
  <c r="BL8" i="15" s="1"/>
  <c r="BQ8" i="15" s="1"/>
  <c r="E30" i="4" s="1"/>
  <c r="I17" i="4"/>
  <c r="R53" i="14"/>
  <c r="W53" i="14" s="1"/>
  <c r="AB53" i="14" s="1"/>
  <c r="AG53" i="14" s="1"/>
  <c r="AL53" i="14" s="1"/>
  <c r="AQ53" i="14" s="1"/>
  <c r="AV53" i="14" s="1"/>
  <c r="BA53" i="14" s="1"/>
  <c r="BF53" i="14" s="1"/>
  <c r="BK53" i="14" s="1"/>
  <c r="BP53" i="14" s="1"/>
  <c r="D36" i="4" s="1"/>
  <c r="S34" i="14"/>
  <c r="X34" i="14" s="1"/>
  <c r="AC34" i="14" s="1"/>
  <c r="AH34" i="14" s="1"/>
  <c r="AM34" i="14" s="1"/>
  <c r="AR34" i="14" s="1"/>
  <c r="AW34" i="14" s="1"/>
  <c r="BB34" i="14" s="1"/>
  <c r="BG34" i="14" s="1"/>
  <c r="BL34" i="14" s="1"/>
  <c r="I36" i="4"/>
  <c r="I25" i="4"/>
  <c r="BD39" i="14"/>
  <c r="BI39" i="14" s="1"/>
  <c r="BN39" i="14" s="1"/>
  <c r="BS39" i="14" s="1"/>
  <c r="G39" i="14" s="1"/>
  <c r="U16" i="14"/>
  <c r="X13" i="14"/>
  <c r="AC13" i="14" s="1"/>
  <c r="AH13" i="14" s="1"/>
  <c r="AM13" i="14" s="1"/>
  <c r="AR13" i="14" s="1"/>
  <c r="AW13" i="14" s="1"/>
  <c r="BB13" i="14" s="1"/>
  <c r="BG13" i="14" s="1"/>
  <c r="BL13" i="14" s="1"/>
  <c r="BQ13" i="14" s="1"/>
  <c r="E35" i="4" s="1"/>
  <c r="R77" i="14"/>
  <c r="W77" i="14" s="1"/>
  <c r="W13" i="14"/>
  <c r="AB13" i="14" s="1"/>
  <c r="AG13" i="14" s="1"/>
  <c r="AL13" i="14" s="1"/>
  <c r="AQ13" i="14" s="1"/>
  <c r="AV13" i="14" s="1"/>
  <c r="BA13" i="14" s="1"/>
  <c r="BF13" i="14" s="1"/>
  <c r="BK13" i="14" s="1"/>
  <c r="BI6" i="14"/>
  <c r="BN6" i="14" s="1"/>
  <c r="BS6" i="14" s="1"/>
  <c r="G6" i="14" s="1"/>
  <c r="AE5" i="13"/>
  <c r="AB8" i="13"/>
  <c r="AG8" i="13" s="1"/>
  <c r="AL8" i="13" s="1"/>
  <c r="AQ8" i="13" s="1"/>
  <c r="AV8" i="13" s="1"/>
  <c r="BA8" i="13" s="1"/>
  <c r="BF8" i="13" s="1"/>
  <c r="BK8" i="13" s="1"/>
  <c r="AT6" i="13"/>
  <c r="AY6" i="13" s="1"/>
  <c r="BD6" i="13" s="1"/>
  <c r="BI6" i="13" s="1"/>
  <c r="BN6" i="13" s="1"/>
  <c r="BS6" i="13" s="1"/>
  <c r="G6" i="13" s="1"/>
  <c r="S18" i="12"/>
  <c r="X18" i="12" s="1"/>
  <c r="AC18" i="12" s="1"/>
  <c r="AH18" i="12" s="1"/>
  <c r="AM18" i="12" s="1"/>
  <c r="AR18" i="12" s="1"/>
  <c r="AW18" i="12" s="1"/>
  <c r="BB18" i="12" s="1"/>
  <c r="BG18" i="12" s="1"/>
  <c r="BL18" i="12" s="1"/>
  <c r="BQ18" i="12" s="1"/>
  <c r="E32" i="4" s="1"/>
  <c r="R11" i="11"/>
  <c r="W11" i="11" s="1"/>
  <c r="AB11" i="11" s="1"/>
  <c r="AG11" i="11" s="1"/>
  <c r="AL11" i="11" s="1"/>
  <c r="AQ11" i="11" s="1"/>
  <c r="AV11" i="11" s="1"/>
  <c r="BA11" i="11" s="1"/>
  <c r="BF11" i="11" s="1"/>
  <c r="BK11" i="11" s="1"/>
  <c r="AC11" i="11"/>
  <c r="AH11" i="11" s="1"/>
  <c r="AM11" i="11" s="1"/>
  <c r="AR11" i="11" s="1"/>
  <c r="AW11" i="11" s="1"/>
  <c r="BB11" i="11" s="1"/>
  <c r="BG11" i="11" s="1"/>
  <c r="BL11" i="11" s="1"/>
  <c r="BQ11" i="11" s="1"/>
  <c r="E24" i="4" s="1"/>
  <c r="BI22" i="8"/>
  <c r="BN22" i="8" s="1"/>
  <c r="BS22" i="8" s="1"/>
  <c r="G22" i="8" s="1"/>
  <c r="AJ4" i="7"/>
  <c r="R36" i="2"/>
  <c r="W36" i="2" s="1"/>
  <c r="AB36" i="2" s="1"/>
  <c r="AG36" i="2" s="1"/>
  <c r="AL36" i="2" s="1"/>
  <c r="AQ36" i="2" s="1"/>
  <c r="AV36" i="2" s="1"/>
  <c r="BA36" i="2" s="1"/>
  <c r="BF36" i="2" s="1"/>
  <c r="BK36" i="2" s="1"/>
  <c r="BP36" i="2" s="1"/>
  <c r="D13" i="4" s="1"/>
  <c r="T27" i="2"/>
  <c r="Y27" i="2" s="1"/>
  <c r="AD27" i="2" s="1"/>
  <c r="AI27" i="2" s="1"/>
  <c r="AN27" i="2" s="1"/>
  <c r="AS27" i="2" s="1"/>
  <c r="AX27" i="2" s="1"/>
  <c r="BC27" i="2" s="1"/>
  <c r="BH27" i="2" s="1"/>
  <c r="BM27" i="2" s="1"/>
  <c r="BR27" i="2" s="1"/>
  <c r="F37" i="4" s="1"/>
  <c r="Z5" i="2"/>
  <c r="AE3" i="2"/>
  <c r="U5" i="2"/>
  <c r="R27" i="2"/>
  <c r="W27" i="2" s="1"/>
  <c r="AB27" i="2" s="1"/>
  <c r="AG27" i="2" s="1"/>
  <c r="AL27" i="2" s="1"/>
  <c r="AQ27" i="2" s="1"/>
  <c r="AV27" i="2" s="1"/>
  <c r="BA27" i="2" s="1"/>
  <c r="BF27" i="2" s="1"/>
  <c r="BK27" i="2" s="1"/>
  <c r="BP27" i="2" s="1"/>
  <c r="D37" i="4" s="1"/>
  <c r="AE9" i="2"/>
  <c r="Z10" i="2"/>
  <c r="Z11" i="2" s="1"/>
  <c r="U13" i="2"/>
  <c r="F6" i="2"/>
  <c r="I42" i="4" s="1"/>
  <c r="P29" i="16"/>
  <c r="BN33" i="16"/>
  <c r="BS33" i="16" s="1"/>
  <c r="AB77" i="14" l="1"/>
  <c r="AG77" i="14" s="1"/>
  <c r="AL77" i="14" s="1"/>
  <c r="AQ77" i="14" s="1"/>
  <c r="AV77" i="14" s="1"/>
  <c r="BA77" i="14" s="1"/>
  <c r="BF77" i="14" s="1"/>
  <c r="BK77" i="14" s="1"/>
  <c r="BP77" i="14" s="1"/>
  <c r="D19" i="4" s="1"/>
  <c r="Z76" i="14"/>
  <c r="C8" i="22"/>
  <c r="C45" i="22"/>
  <c r="C52" i="22"/>
  <c r="K52" i="4"/>
  <c r="AT62" i="15"/>
  <c r="AJ73" i="14"/>
  <c r="C15" i="22"/>
  <c r="C31" i="22"/>
  <c r="C28" i="22"/>
  <c r="C27" i="22"/>
  <c r="C54" i="22"/>
  <c r="C43" i="22"/>
  <c r="C51" i="22"/>
  <c r="C42" i="22"/>
  <c r="AD32" i="21"/>
  <c r="AI32" i="21" s="1"/>
  <c r="AN32" i="21" s="1"/>
  <c r="AS32" i="21" s="1"/>
  <c r="AX32" i="21" s="1"/>
  <c r="BC32" i="21" s="1"/>
  <c r="BH32" i="21" s="1"/>
  <c r="BM32" i="21" s="1"/>
  <c r="BR32" i="21" s="1"/>
  <c r="F20" i="4" s="1"/>
  <c r="AB32" i="21"/>
  <c r="AG32" i="21" s="1"/>
  <c r="AL32" i="21" s="1"/>
  <c r="AQ32" i="21" s="1"/>
  <c r="AV32" i="21" s="1"/>
  <c r="BA32" i="21" s="1"/>
  <c r="BF32" i="21" s="1"/>
  <c r="BK32" i="21" s="1"/>
  <c r="BP32" i="21" s="1"/>
  <c r="D20" i="4" s="1"/>
  <c r="D16" i="4"/>
  <c r="K16" i="4" s="1"/>
  <c r="H45" i="4"/>
  <c r="D56" i="22" s="1"/>
  <c r="E56" i="22" s="1"/>
  <c r="AJ9" i="18"/>
  <c r="AO9" i="18" s="1"/>
  <c r="AT9" i="18" s="1"/>
  <c r="AY9" i="18" s="1"/>
  <c r="BD9" i="18" s="1"/>
  <c r="AJ8" i="18"/>
  <c r="AO8" i="18" s="1"/>
  <c r="AT8" i="18" s="1"/>
  <c r="AY8" i="18" s="1"/>
  <c r="BD8" i="18" s="1"/>
  <c r="Z4" i="12"/>
  <c r="BP43" i="16"/>
  <c r="D14" i="4" s="1"/>
  <c r="K56" i="4"/>
  <c r="H56" i="4"/>
  <c r="Z7" i="6"/>
  <c r="Z8" i="6" s="1"/>
  <c r="K48" i="4"/>
  <c r="AE10" i="18"/>
  <c r="AE5" i="14"/>
  <c r="AJ5" i="14" s="1"/>
  <c r="AJ12" i="14" s="1"/>
  <c r="H52" i="4"/>
  <c r="I35" i="4"/>
  <c r="C39" i="22" s="1"/>
  <c r="A61" i="4"/>
  <c r="J61" i="4"/>
  <c r="AE4" i="20"/>
  <c r="Z13" i="20"/>
  <c r="AE4" i="12"/>
  <c r="Z8" i="12"/>
  <c r="U31" i="21"/>
  <c r="U32" i="21" s="1"/>
  <c r="Z11" i="21"/>
  <c r="U10" i="18"/>
  <c r="Z10" i="18"/>
  <c r="AE14" i="18"/>
  <c r="Z17" i="18"/>
  <c r="Z18" i="5"/>
  <c r="AE18" i="5" s="1"/>
  <c r="AJ18" i="5" s="1"/>
  <c r="AO18" i="5" s="1"/>
  <c r="AT18" i="5" s="1"/>
  <c r="AY18" i="5" s="1"/>
  <c r="BD18" i="5" s="1"/>
  <c r="BI18" i="5" s="1"/>
  <c r="BN18" i="5" s="1"/>
  <c r="BS18" i="5" s="1"/>
  <c r="G18" i="5" s="1"/>
  <c r="U23" i="5"/>
  <c r="Z14" i="5"/>
  <c r="U62" i="14"/>
  <c r="U63" i="14" s="1"/>
  <c r="AE66" i="14"/>
  <c r="Z72" i="15"/>
  <c r="U78" i="15"/>
  <c r="U79" i="15" s="1"/>
  <c r="Z43" i="15"/>
  <c r="U51" i="15"/>
  <c r="U52" i="15" s="1"/>
  <c r="Z34" i="15"/>
  <c r="U39" i="15"/>
  <c r="U40" i="15" s="1"/>
  <c r="Z56" i="15"/>
  <c r="U69" i="15"/>
  <c r="Z32" i="16"/>
  <c r="Z4" i="16"/>
  <c r="AE22" i="16"/>
  <c r="Z28" i="16"/>
  <c r="Z29" i="16" s="1"/>
  <c r="AE11" i="15"/>
  <c r="Z13" i="15"/>
  <c r="AE5" i="15"/>
  <c r="Z7" i="15"/>
  <c r="Z8" i="15" s="1"/>
  <c r="AO28" i="15"/>
  <c r="AJ37" i="15"/>
  <c r="AT16" i="18"/>
  <c r="AT61" i="14"/>
  <c r="Z12" i="12"/>
  <c r="Z17" i="12" s="1"/>
  <c r="Z18" i="12" s="1"/>
  <c r="U17" i="12"/>
  <c r="U18" i="12" s="1"/>
  <c r="U21" i="11"/>
  <c r="U22" i="11" s="1"/>
  <c r="U10" i="11"/>
  <c r="U43" i="16"/>
  <c r="AE13" i="17"/>
  <c r="AJ13" i="17"/>
  <c r="U32" i="17"/>
  <c r="AJ28" i="17"/>
  <c r="AO28" i="17" s="1"/>
  <c r="AT28" i="17" s="1"/>
  <c r="AY28" i="17" s="1"/>
  <c r="BD28" i="17" s="1"/>
  <c r="BI28" i="17" s="1"/>
  <c r="BN28" i="17" s="1"/>
  <c r="BS28" i="17" s="1"/>
  <c r="Z37" i="14"/>
  <c r="Z31" i="17"/>
  <c r="I19" i="4"/>
  <c r="Z33" i="14"/>
  <c r="Z4" i="13"/>
  <c r="BI5" i="11"/>
  <c r="BN5" i="11" s="1"/>
  <c r="BS5" i="11" s="1"/>
  <c r="BI7" i="20"/>
  <c r="Z18" i="11"/>
  <c r="AE26" i="16"/>
  <c r="AE47" i="15"/>
  <c r="AE35" i="15"/>
  <c r="Z25" i="15"/>
  <c r="Z30" i="15" s="1"/>
  <c r="U31" i="15"/>
  <c r="AE57" i="15"/>
  <c r="AE58" i="14"/>
  <c r="AE67" i="14"/>
  <c r="AE5" i="12"/>
  <c r="AJ6" i="11"/>
  <c r="AE8" i="8"/>
  <c r="AE5" i="7"/>
  <c r="AE5" i="6"/>
  <c r="AE19" i="5"/>
  <c r="Z23" i="19"/>
  <c r="U24" i="19"/>
  <c r="Z8" i="19"/>
  <c r="U9" i="19"/>
  <c r="K8" i="4"/>
  <c r="H8" i="4"/>
  <c r="E38" i="4"/>
  <c r="I38" i="4"/>
  <c r="C33" i="22" s="1"/>
  <c r="H26" i="4"/>
  <c r="E8" i="13"/>
  <c r="E6" i="7"/>
  <c r="U27" i="2"/>
  <c r="U36" i="2"/>
  <c r="P69" i="15"/>
  <c r="Z5" i="8"/>
  <c r="K12" i="4"/>
  <c r="H12" i="4"/>
  <c r="P43" i="16"/>
  <c r="BP29" i="16"/>
  <c r="K42" i="4"/>
  <c r="H42" i="4"/>
  <c r="K34" i="4"/>
  <c r="BP8" i="13"/>
  <c r="D7" i="4" s="1"/>
  <c r="E49" i="22"/>
  <c r="D24" i="4"/>
  <c r="H24" i="4" s="1"/>
  <c r="BP11" i="11"/>
  <c r="BP52" i="15"/>
  <c r="D9" i="4" s="1"/>
  <c r="K9" i="4" s="1"/>
  <c r="BP13" i="14"/>
  <c r="D35" i="4" s="1"/>
  <c r="K35" i="4" s="1"/>
  <c r="BP15" i="2"/>
  <c r="D54" i="4" s="1"/>
  <c r="K54" i="4" s="1"/>
  <c r="BP11" i="18"/>
  <c r="D22" i="4" s="1"/>
  <c r="K22" i="4" s="1"/>
  <c r="BQ17" i="21"/>
  <c r="E48" i="4" s="1"/>
  <c r="H48" i="4" s="1"/>
  <c r="D55" i="22" s="1"/>
  <c r="E55" i="22" s="1"/>
  <c r="BQ79" i="15"/>
  <c r="E15" i="4" s="1"/>
  <c r="H15" i="4" s="1"/>
  <c r="BQ63" i="14"/>
  <c r="E25" i="4" s="1"/>
  <c r="H25" i="4" s="1"/>
  <c r="BR24" i="19"/>
  <c r="F27" i="4" s="1"/>
  <c r="BQ24" i="19"/>
  <c r="E27" i="4" s="1"/>
  <c r="BP24" i="19"/>
  <c r="D27" i="4" s="1"/>
  <c r="BQ34" i="14"/>
  <c r="E17" i="4" s="1"/>
  <c r="AI53" i="14"/>
  <c r="AN53" i="14" s="1"/>
  <c r="AS53" i="14" s="1"/>
  <c r="AX53" i="14" s="1"/>
  <c r="BC53" i="14" s="1"/>
  <c r="BH53" i="14" s="1"/>
  <c r="BM53" i="14" s="1"/>
  <c r="K40" i="4"/>
  <c r="H40" i="4"/>
  <c r="K18" i="4"/>
  <c r="K32" i="4"/>
  <c r="H32" i="4"/>
  <c r="P32" i="21"/>
  <c r="P52" i="15"/>
  <c r="P18" i="12"/>
  <c r="H46" i="4"/>
  <c r="D50" i="22" s="1"/>
  <c r="E50" i="22" s="1"/>
  <c r="K46" i="4"/>
  <c r="P36" i="2"/>
  <c r="P24" i="8"/>
  <c r="H18" i="4"/>
  <c r="Z16" i="14"/>
  <c r="AE16" i="14" s="1"/>
  <c r="U17" i="14"/>
  <c r="K17" i="4"/>
  <c r="H6" i="4"/>
  <c r="D36" i="22" s="1"/>
  <c r="K6" i="4"/>
  <c r="K30" i="4"/>
  <c r="K13" i="4"/>
  <c r="K37" i="4"/>
  <c r="K11" i="4"/>
  <c r="K29" i="4"/>
  <c r="H30" i="4"/>
  <c r="I20" i="4"/>
  <c r="P24" i="19"/>
  <c r="I11" i="4"/>
  <c r="C22" i="22" s="1"/>
  <c r="I14" i="4"/>
  <c r="C37" i="22" s="1"/>
  <c r="I9" i="4"/>
  <c r="P40" i="15"/>
  <c r="P31" i="15"/>
  <c r="P8" i="15"/>
  <c r="U8" i="15"/>
  <c r="P79" i="15"/>
  <c r="I15" i="4"/>
  <c r="I31" i="4"/>
  <c r="C38" i="22" s="1"/>
  <c r="P34" i="14"/>
  <c r="U24" i="8"/>
  <c r="P8" i="6"/>
  <c r="U8" i="6"/>
  <c r="P27" i="2"/>
  <c r="U29" i="16"/>
  <c r="AJ5" i="13"/>
  <c r="AO5" i="13" s="1"/>
  <c r="AT5" i="13" s="1"/>
  <c r="AY5" i="13" s="1"/>
  <c r="BD5" i="13" s="1"/>
  <c r="BI5" i="13" s="1"/>
  <c r="BN5" i="13" s="1"/>
  <c r="BS5" i="13" s="1"/>
  <c r="G5" i="13" s="1"/>
  <c r="AJ4" i="10"/>
  <c r="AE5" i="10"/>
  <c r="AE6" i="10" s="1"/>
  <c r="H28" i="4"/>
  <c r="K28" i="4"/>
  <c r="AJ15" i="21"/>
  <c r="AE16" i="21"/>
  <c r="AE17" i="21" s="1"/>
  <c r="H11" i="4"/>
  <c r="AJ5" i="19"/>
  <c r="AJ4" i="18"/>
  <c r="P32" i="17"/>
  <c r="AJ23" i="16"/>
  <c r="H39" i="4"/>
  <c r="D11" i="22" s="1"/>
  <c r="E11" i="22" s="1"/>
  <c r="K39" i="4"/>
  <c r="AE76" i="15"/>
  <c r="K31" i="4"/>
  <c r="H31" i="4"/>
  <c r="D38" i="22" s="1"/>
  <c r="AO45" i="15"/>
  <c r="AT45" i="15" s="1"/>
  <c r="AY45" i="15" s="1"/>
  <c r="H21" i="4"/>
  <c r="BI27" i="15"/>
  <c r="AE20" i="15"/>
  <c r="AE22" i="15" s="1"/>
  <c r="P63" i="14"/>
  <c r="U53" i="14"/>
  <c r="P53" i="14"/>
  <c r="U34" i="14"/>
  <c r="AO4" i="7"/>
  <c r="H10" i="4"/>
  <c r="K10" i="4"/>
  <c r="K33" i="4"/>
  <c r="H13" i="4"/>
  <c r="Z13" i="2"/>
  <c r="U14" i="2"/>
  <c r="U15" i="2" s="1"/>
  <c r="H37" i="4"/>
  <c r="D12" i="22" s="1"/>
  <c r="E12" i="22" s="1"/>
  <c r="AJ9" i="2"/>
  <c r="AE10" i="2"/>
  <c r="AE11" i="2" s="1"/>
  <c r="AJ3" i="2"/>
  <c r="AE5" i="2"/>
  <c r="AE6" i="2" s="1"/>
  <c r="K21" i="4"/>
  <c r="Z6" i="2"/>
  <c r="P6" i="2"/>
  <c r="U6" i="2"/>
  <c r="C17" i="22" l="1"/>
  <c r="C29" i="22"/>
  <c r="K19" i="4"/>
  <c r="H19" i="4"/>
  <c r="AE76" i="14"/>
  <c r="D45" i="22"/>
  <c r="E45" i="22" s="1"/>
  <c r="D52" i="22"/>
  <c r="E52" i="22" s="1"/>
  <c r="C9" i="22"/>
  <c r="AE56" i="15"/>
  <c r="Z68" i="15"/>
  <c r="Z69" i="15" s="1"/>
  <c r="D30" i="22"/>
  <c r="D27" i="22"/>
  <c r="E27" i="22" s="1"/>
  <c r="AY62" i="15"/>
  <c r="D24" i="22"/>
  <c r="D28" i="22"/>
  <c r="E28" i="22" s="1"/>
  <c r="D6" i="22"/>
  <c r="D4" i="22"/>
  <c r="AO73" i="14"/>
  <c r="C25" i="22"/>
  <c r="D31" i="22"/>
  <c r="E31" i="22" s="1"/>
  <c r="C30" i="22"/>
  <c r="D22" i="22"/>
  <c r="E22" i="22" s="1"/>
  <c r="D18" i="22"/>
  <c r="D40" i="22"/>
  <c r="C16" i="22"/>
  <c r="D44" i="22"/>
  <c r="E44" i="22" s="1"/>
  <c r="D54" i="22"/>
  <c r="E54" i="22" s="1"/>
  <c r="D42" i="22"/>
  <c r="E42" i="22" s="1"/>
  <c r="D46" i="22"/>
  <c r="E46" i="22" s="1"/>
  <c r="AJ10" i="18"/>
  <c r="K20" i="4"/>
  <c r="H16" i="4"/>
  <c r="BI8" i="18"/>
  <c r="BN8" i="18" s="1"/>
  <c r="BS8" i="18" s="1"/>
  <c r="G8" i="18" s="1"/>
  <c r="BI9" i="18"/>
  <c r="BN9" i="18" s="1"/>
  <c r="BS9" i="18" s="1"/>
  <c r="G9" i="18" s="1"/>
  <c r="AE4" i="16"/>
  <c r="AJ4" i="16" s="1"/>
  <c r="K14" i="4"/>
  <c r="H14" i="4"/>
  <c r="D37" i="22" s="1"/>
  <c r="E37" i="22" s="1"/>
  <c r="AE7" i="6"/>
  <c r="AE8" i="6" s="1"/>
  <c r="AE12" i="12"/>
  <c r="AJ12" i="12" s="1"/>
  <c r="AJ17" i="12" s="1"/>
  <c r="AJ18" i="12" s="1"/>
  <c r="AE12" i="14"/>
  <c r="AE13" i="14" s="1"/>
  <c r="Z42" i="16"/>
  <c r="Z43" i="16" s="1"/>
  <c r="U13" i="14"/>
  <c r="Z13" i="14"/>
  <c r="P13" i="14"/>
  <c r="Z23" i="5"/>
  <c r="AE5" i="8"/>
  <c r="Z23" i="8"/>
  <c r="Z24" i="8" s="1"/>
  <c r="AJ4" i="12"/>
  <c r="AE8" i="12"/>
  <c r="AJ4" i="20"/>
  <c r="AE13" i="20"/>
  <c r="AE11" i="21"/>
  <c r="Z31" i="21"/>
  <c r="Z32" i="21" s="1"/>
  <c r="AE32" i="16"/>
  <c r="AE42" i="16" s="1"/>
  <c r="AE43" i="16" s="1"/>
  <c r="AE4" i="13"/>
  <c r="AE7" i="13" s="1"/>
  <c r="Z7" i="13"/>
  <c r="AE17" i="18"/>
  <c r="AJ14" i="18"/>
  <c r="AE14" i="5"/>
  <c r="AO5" i="14"/>
  <c r="AO12" i="14" s="1"/>
  <c r="AJ66" i="14"/>
  <c r="AE37" i="14"/>
  <c r="AE52" i="14" s="1"/>
  <c r="Z52" i="14"/>
  <c r="Z53" i="14" s="1"/>
  <c r="Z62" i="14"/>
  <c r="Z63" i="14" s="1"/>
  <c r="AE34" i="15"/>
  <c r="Z39" i="15"/>
  <c r="Z40" i="15" s="1"/>
  <c r="AE72" i="15"/>
  <c r="Z78" i="15"/>
  <c r="Z79" i="15" s="1"/>
  <c r="AE43" i="15"/>
  <c r="Z51" i="15"/>
  <c r="Z52" i="15" s="1"/>
  <c r="AJ22" i="16"/>
  <c r="AE28" i="16"/>
  <c r="AE29" i="16" s="1"/>
  <c r="AJ11" i="15"/>
  <c r="AE13" i="15"/>
  <c r="AJ5" i="15"/>
  <c r="AE7" i="15"/>
  <c r="AE8" i="15" s="1"/>
  <c r="AT28" i="15"/>
  <c r="AO37" i="15"/>
  <c r="AE31" i="17"/>
  <c r="AE32" i="17" s="1"/>
  <c r="Z32" i="17"/>
  <c r="AY16" i="18"/>
  <c r="AY61" i="14"/>
  <c r="Z21" i="11"/>
  <c r="Z22" i="11" s="1"/>
  <c r="Z10" i="11"/>
  <c r="AO13" i="17"/>
  <c r="P77" i="14"/>
  <c r="U77" i="14"/>
  <c r="AE18" i="11"/>
  <c r="BN7" i="20"/>
  <c r="AJ26" i="16"/>
  <c r="AJ47" i="15"/>
  <c r="AJ35" i="15"/>
  <c r="AE25" i="15"/>
  <c r="AE30" i="15" s="1"/>
  <c r="Z31" i="15"/>
  <c r="AJ57" i="15"/>
  <c r="AJ58" i="14"/>
  <c r="AJ67" i="14"/>
  <c r="AJ5" i="12"/>
  <c r="AO6" i="11"/>
  <c r="AJ8" i="8"/>
  <c r="AJ5" i="7"/>
  <c r="AJ5" i="6"/>
  <c r="AJ19" i="5"/>
  <c r="AE23" i="5"/>
  <c r="AE8" i="19"/>
  <c r="Z9" i="19"/>
  <c r="Z24" i="19"/>
  <c r="AE23" i="19"/>
  <c r="D38" i="4"/>
  <c r="H38" i="4" s="1"/>
  <c r="D33" i="22" s="1"/>
  <c r="E33" i="22" s="1"/>
  <c r="E18" i="18"/>
  <c r="K7" i="4"/>
  <c r="H7" i="4"/>
  <c r="D35" i="22" s="1"/>
  <c r="E9" i="12"/>
  <c r="F6" i="7"/>
  <c r="Z27" i="2"/>
  <c r="Z36" i="2"/>
  <c r="U18" i="14"/>
  <c r="Z17" i="14"/>
  <c r="Z18" i="14" s="1"/>
  <c r="H9" i="4"/>
  <c r="D29" i="22" s="1"/>
  <c r="E38" i="22"/>
  <c r="H22" i="4"/>
  <c r="D21" i="22" s="1"/>
  <c r="K24" i="4"/>
  <c r="H54" i="4"/>
  <c r="K27" i="4"/>
  <c r="H27" i="4"/>
  <c r="H17" i="4"/>
  <c r="BR53" i="14"/>
  <c r="F36" i="4" s="1"/>
  <c r="AJ16" i="14"/>
  <c r="AE17" i="14"/>
  <c r="AE18" i="14" s="1"/>
  <c r="AO4" i="10"/>
  <c r="AJ5" i="10"/>
  <c r="AJ6" i="10" s="1"/>
  <c r="AJ16" i="21"/>
  <c r="AJ17" i="21" s="1"/>
  <c r="AO15" i="21"/>
  <c r="AO5" i="19"/>
  <c r="AT5" i="19" s="1"/>
  <c r="AO4" i="18"/>
  <c r="AO10" i="18" s="1"/>
  <c r="AO23" i="16"/>
  <c r="AJ76" i="15"/>
  <c r="BD45" i="15"/>
  <c r="BN27" i="15"/>
  <c r="BS27" i="15" s="1"/>
  <c r="G27" i="15" s="1"/>
  <c r="AJ20" i="15"/>
  <c r="AJ22" i="15" s="1"/>
  <c r="Z34" i="14"/>
  <c r="Z77" i="14"/>
  <c r="AT4" i="7"/>
  <c r="AJ10" i="2"/>
  <c r="AJ11" i="2" s="1"/>
  <c r="AO9" i="2"/>
  <c r="AO3" i="2"/>
  <c r="AJ5" i="2"/>
  <c r="AJ6" i="2" s="1"/>
  <c r="AE13" i="2"/>
  <c r="Z14" i="2"/>
  <c r="Z15" i="2" s="1"/>
  <c r="E29" i="22" l="1"/>
  <c r="AJ76" i="14"/>
  <c r="D26" i="22"/>
  <c r="D10" i="22"/>
  <c r="E10" i="22" s="1"/>
  <c r="AJ56" i="15"/>
  <c r="AE68" i="15"/>
  <c r="AE69" i="15" s="1"/>
  <c r="E30" i="22"/>
  <c r="BD62" i="15"/>
  <c r="D16" i="22"/>
  <c r="E16" i="22" s="1"/>
  <c r="AT73" i="14"/>
  <c r="D15" i="22"/>
  <c r="E15" i="22" s="1"/>
  <c r="D20" i="22"/>
  <c r="D43" i="22"/>
  <c r="E43" i="22" s="1"/>
  <c r="D51" i="22"/>
  <c r="E51" i="22" s="1"/>
  <c r="D61" i="4"/>
  <c r="AE17" i="12"/>
  <c r="AE18" i="12" s="1"/>
  <c r="AO12" i="12"/>
  <c r="AO17" i="12" s="1"/>
  <c r="AO18" i="12" s="1"/>
  <c r="AJ7" i="6"/>
  <c r="AJ8" i="6" s="1"/>
  <c r="AJ4" i="13"/>
  <c r="AJ7" i="13" s="1"/>
  <c r="AJ31" i="17"/>
  <c r="AJ32" i="17" s="1"/>
  <c r="AJ32" i="16"/>
  <c r="AJ42" i="16" s="1"/>
  <c r="AJ43" i="16" s="1"/>
  <c r="AO4" i="20"/>
  <c r="AJ13" i="20"/>
  <c r="AT5" i="14"/>
  <c r="AT12" i="14" s="1"/>
  <c r="AO4" i="12"/>
  <c r="AJ8" i="12"/>
  <c r="AJ5" i="8"/>
  <c r="AE23" i="8"/>
  <c r="AE24" i="8" s="1"/>
  <c r="AE31" i="21"/>
  <c r="AE32" i="21" s="1"/>
  <c r="AJ11" i="21"/>
  <c r="U8" i="13"/>
  <c r="AJ17" i="18"/>
  <c r="AO14" i="18"/>
  <c r="AJ14" i="5"/>
  <c r="AE62" i="14"/>
  <c r="AE63" i="14" s="1"/>
  <c r="AO66" i="14"/>
  <c r="AJ33" i="14"/>
  <c r="AE33" i="14"/>
  <c r="AE34" i="14" s="1"/>
  <c r="AJ43" i="15"/>
  <c r="AE51" i="15"/>
  <c r="AE52" i="15" s="1"/>
  <c r="AJ34" i="15"/>
  <c r="AE39" i="15"/>
  <c r="AE40" i="15" s="1"/>
  <c r="AJ72" i="15"/>
  <c r="AE78" i="15"/>
  <c r="AE79" i="15" s="1"/>
  <c r="AO22" i="16"/>
  <c r="AJ28" i="16"/>
  <c r="AJ29" i="16" s="1"/>
  <c r="AO11" i="15"/>
  <c r="AJ13" i="15"/>
  <c r="AO5" i="15"/>
  <c r="AJ7" i="15"/>
  <c r="AJ8" i="15" s="1"/>
  <c r="AY28" i="15"/>
  <c r="AT37" i="15"/>
  <c r="BD16" i="18"/>
  <c r="BD61" i="14"/>
  <c r="AE21" i="11"/>
  <c r="AE22" i="11" s="1"/>
  <c r="AE10" i="11"/>
  <c r="AT13" i="17"/>
  <c r="AE53" i="14"/>
  <c r="AJ37" i="14"/>
  <c r="AJ52" i="14" s="1"/>
  <c r="AO5" i="12"/>
  <c r="K38" i="4"/>
  <c r="BS7" i="20"/>
  <c r="G7" i="20" s="1"/>
  <c r="AO26" i="16"/>
  <c r="AO4" i="16"/>
  <c r="AO47" i="15"/>
  <c r="AO35" i="15"/>
  <c r="AJ25" i="15"/>
  <c r="AJ30" i="15" s="1"/>
  <c r="AE31" i="15"/>
  <c r="AO57" i="15"/>
  <c r="AO58" i="14"/>
  <c r="AO67" i="14"/>
  <c r="AJ13" i="14"/>
  <c r="AT6" i="11"/>
  <c r="AO8" i="8"/>
  <c r="AO5" i="7"/>
  <c r="AO5" i="6"/>
  <c r="AO19" i="5"/>
  <c r="AJ23" i="5"/>
  <c r="AE24" i="19"/>
  <c r="AJ23" i="19"/>
  <c r="AJ8" i="19"/>
  <c r="AE9" i="19"/>
  <c r="Z6" i="7"/>
  <c r="AE6" i="7"/>
  <c r="P6" i="7"/>
  <c r="AJ6" i="7"/>
  <c r="AE36" i="2"/>
  <c r="AE27" i="2"/>
  <c r="H36" i="4"/>
  <c r="D8" i="22" s="1"/>
  <c r="E8" i="22" s="1"/>
  <c r="K36" i="4"/>
  <c r="AO16" i="14"/>
  <c r="AJ17" i="14"/>
  <c r="AJ18" i="14" s="1"/>
  <c r="AT4" i="10"/>
  <c r="AO5" i="10"/>
  <c r="AO6" i="10" s="1"/>
  <c r="AT15" i="21"/>
  <c r="AO16" i="21"/>
  <c r="AO17" i="21" s="1"/>
  <c r="AT4" i="18"/>
  <c r="AT10" i="18" s="1"/>
  <c r="AT23" i="16"/>
  <c r="AO76" i="15"/>
  <c r="BI45" i="15"/>
  <c r="AO20" i="15"/>
  <c r="AO22" i="15" s="1"/>
  <c r="AE77" i="14"/>
  <c r="AY4" i="7"/>
  <c r="AJ13" i="2"/>
  <c r="AE14" i="2"/>
  <c r="AE15" i="2" s="1"/>
  <c r="AO5" i="2"/>
  <c r="AO6" i="2" s="1"/>
  <c r="AT3" i="2"/>
  <c r="AO10" i="2"/>
  <c r="AO11" i="2" s="1"/>
  <c r="AT9" i="2"/>
  <c r="AO76" i="14" l="1"/>
  <c r="AO56" i="15"/>
  <c r="AJ68" i="15"/>
  <c r="AJ69" i="15" s="1"/>
  <c r="BI62" i="15"/>
  <c r="AY73" i="14"/>
  <c r="BD73" i="14" s="1"/>
  <c r="BI73" i="14" s="1"/>
  <c r="BN73" i="14" s="1"/>
  <c r="BS73" i="14" s="1"/>
  <c r="G73" i="14" s="1"/>
  <c r="AT12" i="12"/>
  <c r="AT17" i="12" s="1"/>
  <c r="AT18" i="12" s="1"/>
  <c r="AO32" i="16"/>
  <c r="AO42" i="16" s="1"/>
  <c r="AO43" i="16" s="1"/>
  <c r="AO31" i="17"/>
  <c r="AO32" i="17" s="1"/>
  <c r="AO4" i="13"/>
  <c r="AO7" i="13" s="1"/>
  <c r="AO8" i="13" s="1"/>
  <c r="AO7" i="6"/>
  <c r="AO8" i="6" s="1"/>
  <c r="AE8" i="13"/>
  <c r="P8" i="13"/>
  <c r="Z8" i="13"/>
  <c r="I7" i="4"/>
  <c r="AJ8" i="13"/>
  <c r="AY5" i="14"/>
  <c r="AY12" i="14" s="1"/>
  <c r="AO33" i="14"/>
  <c r="AO5" i="8"/>
  <c r="AJ23" i="8"/>
  <c r="AJ24" i="8" s="1"/>
  <c r="AT4" i="12"/>
  <c r="AO8" i="12"/>
  <c r="AO9" i="12" s="1"/>
  <c r="AT4" i="20"/>
  <c r="AO13" i="20"/>
  <c r="AO11" i="21"/>
  <c r="AJ31" i="21"/>
  <c r="AJ32" i="21" s="1"/>
  <c r="AO17" i="18"/>
  <c r="AO18" i="18" s="1"/>
  <c r="AT14" i="18"/>
  <c r="AO14" i="5"/>
  <c r="AT66" i="14"/>
  <c r="AJ62" i="14"/>
  <c r="AJ63" i="14" s="1"/>
  <c r="AO72" i="15"/>
  <c r="AJ78" i="15"/>
  <c r="AJ79" i="15" s="1"/>
  <c r="AO34" i="15"/>
  <c r="AJ39" i="15"/>
  <c r="AJ40" i="15" s="1"/>
  <c r="AO43" i="15"/>
  <c r="AJ51" i="15"/>
  <c r="AJ52" i="15" s="1"/>
  <c r="AT22" i="16"/>
  <c r="AO28" i="16"/>
  <c r="AO29" i="16" s="1"/>
  <c r="AO13" i="15"/>
  <c r="AT11" i="15"/>
  <c r="AT5" i="15"/>
  <c r="AO7" i="15"/>
  <c r="AO8" i="15" s="1"/>
  <c r="BD28" i="15"/>
  <c r="AY37" i="15"/>
  <c r="BI16" i="18"/>
  <c r="BI61" i="14"/>
  <c r="AJ10" i="11"/>
  <c r="AY13" i="17"/>
  <c r="AO37" i="14"/>
  <c r="AO52" i="14" s="1"/>
  <c r="AJ53" i="14"/>
  <c r="AT5" i="12"/>
  <c r="AT26" i="16"/>
  <c r="AT4" i="16"/>
  <c r="AT47" i="15"/>
  <c r="AT35" i="15"/>
  <c r="AO25" i="15"/>
  <c r="AO30" i="15" s="1"/>
  <c r="AJ31" i="15"/>
  <c r="AT57" i="15"/>
  <c r="AT58" i="14"/>
  <c r="AT67" i="14"/>
  <c r="AO13" i="14"/>
  <c r="AY6" i="11"/>
  <c r="AT8" i="8"/>
  <c r="AT5" i="7"/>
  <c r="AO6" i="7"/>
  <c r="AT5" i="6"/>
  <c r="AT19" i="5"/>
  <c r="AO23" i="5"/>
  <c r="AO8" i="19"/>
  <c r="AJ9" i="19"/>
  <c r="AJ24" i="19"/>
  <c r="AO23" i="19"/>
  <c r="I16" i="4"/>
  <c r="U18" i="18"/>
  <c r="Z18" i="18"/>
  <c r="I12" i="4"/>
  <c r="AE18" i="18"/>
  <c r="AJ18" i="18"/>
  <c r="I6" i="4"/>
  <c r="C36" i="22" s="1"/>
  <c r="E36" i="22" s="1"/>
  <c r="P9" i="12"/>
  <c r="U9" i="12"/>
  <c r="Z9" i="12"/>
  <c r="AE9" i="12"/>
  <c r="AJ9" i="12"/>
  <c r="AO18" i="2"/>
  <c r="AJ27" i="2"/>
  <c r="AO30" i="2"/>
  <c r="AO35" i="2" s="1"/>
  <c r="AJ36" i="2"/>
  <c r="D25" i="22"/>
  <c r="E25" i="22" s="1"/>
  <c r="AO17" i="14"/>
  <c r="AO18" i="14" s="1"/>
  <c r="AT16" i="14"/>
  <c r="AY4" i="10"/>
  <c r="AT5" i="10"/>
  <c r="AT6" i="10" s="1"/>
  <c r="AT16" i="21"/>
  <c r="AT17" i="21" s="1"/>
  <c r="AY15" i="21"/>
  <c r="AY5" i="19"/>
  <c r="AY4" i="18"/>
  <c r="AY10" i="18" s="1"/>
  <c r="AY23" i="16"/>
  <c r="AT76" i="15"/>
  <c r="BN45" i="15"/>
  <c r="BS45" i="15" s="1"/>
  <c r="G45" i="15" s="1"/>
  <c r="AT20" i="15"/>
  <c r="AT22" i="15" s="1"/>
  <c r="AJ34" i="14"/>
  <c r="AJ77" i="14"/>
  <c r="BD4" i="7"/>
  <c r="AJ14" i="2"/>
  <c r="AJ15" i="2" s="1"/>
  <c r="AO13" i="2"/>
  <c r="AY9" i="2"/>
  <c r="AT10" i="2"/>
  <c r="AT11" i="2" s="1"/>
  <c r="AY3" i="2"/>
  <c r="AT5" i="2"/>
  <c r="AT6" i="2" s="1"/>
  <c r="AT56" i="15" l="1"/>
  <c r="AY56" i="15" s="1"/>
  <c r="BD56" i="15" s="1"/>
  <c r="BI56" i="15" s="1"/>
  <c r="BN56" i="15" s="1"/>
  <c r="BS56" i="15" s="1"/>
  <c r="G56" i="15" s="1"/>
  <c r="AO68" i="15"/>
  <c r="AO69" i="15" s="1"/>
  <c r="AY12" i="12"/>
  <c r="AY17" i="12" s="1"/>
  <c r="AY18" i="12" s="1"/>
  <c r="BN62" i="15"/>
  <c r="AT76" i="14"/>
  <c r="C14" i="22"/>
  <c r="C35" i="22"/>
  <c r="E35" i="22" s="1"/>
  <c r="AT32" i="16"/>
  <c r="AT42" i="16" s="1"/>
  <c r="AT43" i="16" s="1"/>
  <c r="AT31" i="17"/>
  <c r="AT32" i="17" s="1"/>
  <c r="AT4" i="13"/>
  <c r="AT7" i="13" s="1"/>
  <c r="AT8" i="13" s="1"/>
  <c r="AT7" i="6"/>
  <c r="AT8" i="6" s="1"/>
  <c r="BD5" i="14"/>
  <c r="BD12" i="14" s="1"/>
  <c r="AT33" i="14"/>
  <c r="AO26" i="2"/>
  <c r="AO27" i="2" s="1"/>
  <c r="AY4" i="12"/>
  <c r="AT8" i="12"/>
  <c r="AT9" i="12" s="1"/>
  <c r="AT5" i="8"/>
  <c r="AO23" i="8"/>
  <c r="AO24" i="8" s="1"/>
  <c r="AY4" i="20"/>
  <c r="AT13" i="20"/>
  <c r="AO31" i="21"/>
  <c r="AO32" i="21" s="1"/>
  <c r="AT11" i="21"/>
  <c r="AT17" i="18"/>
  <c r="AT18" i="18" s="1"/>
  <c r="AY14" i="18"/>
  <c r="AT14" i="5"/>
  <c r="AO62" i="14"/>
  <c r="AO63" i="14" s="1"/>
  <c r="AY66" i="14"/>
  <c r="AT34" i="15"/>
  <c r="AO39" i="15"/>
  <c r="AO40" i="15" s="1"/>
  <c r="AT43" i="15"/>
  <c r="AO51" i="15"/>
  <c r="AO52" i="15" s="1"/>
  <c r="AT72" i="15"/>
  <c r="AO78" i="15"/>
  <c r="AO79" i="15" s="1"/>
  <c r="AY22" i="16"/>
  <c r="AT28" i="16"/>
  <c r="AT29" i="16" s="1"/>
  <c r="AY11" i="15"/>
  <c r="AT13" i="15"/>
  <c r="AT7" i="15"/>
  <c r="AT8" i="15" s="1"/>
  <c r="AY5" i="15"/>
  <c r="BI28" i="15"/>
  <c r="BD37" i="15"/>
  <c r="BN16" i="18"/>
  <c r="BN61" i="14"/>
  <c r="AO10" i="11"/>
  <c r="BD13" i="17"/>
  <c r="AT37" i="14"/>
  <c r="AT52" i="14" s="1"/>
  <c r="AO53" i="14"/>
  <c r="AY5" i="12"/>
  <c r="AY31" i="17"/>
  <c r="AY26" i="16"/>
  <c r="AY4" i="16"/>
  <c r="AY47" i="15"/>
  <c r="AY35" i="15"/>
  <c r="AT25" i="15"/>
  <c r="AT30" i="15" s="1"/>
  <c r="AO31" i="15"/>
  <c r="AY57" i="15"/>
  <c r="AY58" i="14"/>
  <c r="AY67" i="14"/>
  <c r="AT13" i="14"/>
  <c r="BD12" i="12"/>
  <c r="BD17" i="12" s="1"/>
  <c r="BD6" i="11"/>
  <c r="AY8" i="8"/>
  <c r="AY5" i="7"/>
  <c r="AT6" i="7"/>
  <c r="AY5" i="6"/>
  <c r="AY19" i="5"/>
  <c r="AT23" i="5"/>
  <c r="AO24" i="19"/>
  <c r="AT23" i="19"/>
  <c r="AT8" i="19"/>
  <c r="AO9" i="19"/>
  <c r="AT30" i="2"/>
  <c r="AT35" i="2" s="1"/>
  <c r="AO36" i="2"/>
  <c r="AT18" i="2"/>
  <c r="AT17" i="14"/>
  <c r="AT18" i="14" s="1"/>
  <c r="AY16" i="14"/>
  <c r="BD4" i="10"/>
  <c r="AY5" i="10"/>
  <c r="AY6" i="10" s="1"/>
  <c r="BD15" i="21"/>
  <c r="AY16" i="21"/>
  <c r="AY17" i="21" s="1"/>
  <c r="BD5" i="19"/>
  <c r="BD4" i="18"/>
  <c r="BD10" i="18" s="1"/>
  <c r="BD23" i="16"/>
  <c r="AY76" i="15"/>
  <c r="AY20" i="15"/>
  <c r="AY22" i="15" s="1"/>
  <c r="AO77" i="14"/>
  <c r="AO34" i="14"/>
  <c r="BI4" i="7"/>
  <c r="AY5" i="2"/>
  <c r="AY6" i="2" s="1"/>
  <c r="BD3" i="2"/>
  <c r="BD9" i="2"/>
  <c r="AY10" i="2"/>
  <c r="AY11" i="2" s="1"/>
  <c r="AT13" i="2"/>
  <c r="AO14" i="2"/>
  <c r="AO15" i="2" s="1"/>
  <c r="AY68" i="15" l="1"/>
  <c r="AY69" i="15" s="1"/>
  <c r="AT68" i="15"/>
  <c r="AT69" i="15" s="1"/>
  <c r="AY32" i="16"/>
  <c r="AY42" i="16" s="1"/>
  <c r="AY43" i="16" s="1"/>
  <c r="BS62" i="15"/>
  <c r="G62" i="15" s="1"/>
  <c r="AY4" i="13"/>
  <c r="AY7" i="13" s="1"/>
  <c r="AY8" i="13" s="1"/>
  <c r="AY7" i="6"/>
  <c r="AY8" i="6" s="1"/>
  <c r="AY33" i="14"/>
  <c r="BI5" i="14"/>
  <c r="AY5" i="8"/>
  <c r="AT23" i="8"/>
  <c r="AT24" i="8" s="1"/>
  <c r="AT26" i="2"/>
  <c r="AT27" i="2" s="1"/>
  <c r="BD4" i="6"/>
  <c r="BD4" i="12"/>
  <c r="AY8" i="12"/>
  <c r="AY9" i="12" s="1"/>
  <c r="BD4" i="20"/>
  <c r="AY13" i="20"/>
  <c r="AY11" i="21"/>
  <c r="AT31" i="21"/>
  <c r="AT32" i="21" s="1"/>
  <c r="AY17" i="18"/>
  <c r="AY18" i="18" s="1"/>
  <c r="BD14" i="18"/>
  <c r="AY14" i="5"/>
  <c r="BD66" i="14"/>
  <c r="AY76" i="14"/>
  <c r="AT62" i="14"/>
  <c r="AT63" i="14" s="1"/>
  <c r="AY34" i="15"/>
  <c r="AT39" i="15"/>
  <c r="AT40" i="15" s="1"/>
  <c r="AY72" i="15"/>
  <c r="AT78" i="15"/>
  <c r="AT79" i="15" s="1"/>
  <c r="AY43" i="15"/>
  <c r="AT51" i="15"/>
  <c r="AT52" i="15" s="1"/>
  <c r="BD22" i="16"/>
  <c r="AY28" i="16"/>
  <c r="AY29" i="16" s="1"/>
  <c r="BD11" i="15"/>
  <c r="AY13" i="15"/>
  <c r="AY7" i="15"/>
  <c r="AY8" i="15" s="1"/>
  <c r="BD5" i="15"/>
  <c r="BN28" i="15"/>
  <c r="BI37" i="15"/>
  <c r="BD31" i="17"/>
  <c r="AY32" i="17"/>
  <c r="BS16" i="18"/>
  <c r="BS61" i="14"/>
  <c r="AT10" i="11"/>
  <c r="BN4" i="17"/>
  <c r="BI13" i="17"/>
  <c r="AY37" i="14"/>
  <c r="AY52" i="14" s="1"/>
  <c r="AT53" i="14"/>
  <c r="BD5" i="12"/>
  <c r="BD26" i="16"/>
  <c r="BD4" i="16"/>
  <c r="BD47" i="15"/>
  <c r="BD35" i="15"/>
  <c r="AY25" i="15"/>
  <c r="AY30" i="15" s="1"/>
  <c r="AT31" i="15"/>
  <c r="BD57" i="15"/>
  <c r="BD68" i="15" s="1"/>
  <c r="BD58" i="14"/>
  <c r="BD67" i="14"/>
  <c r="AY13" i="14"/>
  <c r="BD18" i="12"/>
  <c r="BI12" i="12"/>
  <c r="BI17" i="12" s="1"/>
  <c r="BI6" i="11"/>
  <c r="BD8" i="8"/>
  <c r="BD5" i="7"/>
  <c r="AY6" i="7"/>
  <c r="BD5" i="6"/>
  <c r="BD19" i="5"/>
  <c r="AY23" i="5"/>
  <c r="AY8" i="19"/>
  <c r="AT9" i="19"/>
  <c r="AT24" i="19"/>
  <c r="AY23" i="19"/>
  <c r="AY18" i="2"/>
  <c r="AY30" i="2"/>
  <c r="AY35" i="2" s="1"/>
  <c r="AT36" i="2"/>
  <c r="AY17" i="14"/>
  <c r="AY18" i="14" s="1"/>
  <c r="BD16" i="14"/>
  <c r="BI4" i="10"/>
  <c r="BD5" i="10"/>
  <c r="BD6" i="10" s="1"/>
  <c r="BD16" i="21"/>
  <c r="BD17" i="21" s="1"/>
  <c r="BI15" i="21"/>
  <c r="BI5" i="19"/>
  <c r="BI4" i="18"/>
  <c r="BI10" i="18" s="1"/>
  <c r="BI23" i="16"/>
  <c r="BD76" i="15"/>
  <c r="BD20" i="15"/>
  <c r="BD22" i="15" s="1"/>
  <c r="AT34" i="14"/>
  <c r="AT77" i="14"/>
  <c r="BN4" i="7"/>
  <c r="BS4" i="7" s="1"/>
  <c r="AY13" i="2"/>
  <c r="AT14" i="2"/>
  <c r="AT15" i="2" s="1"/>
  <c r="BI3" i="2"/>
  <c r="BD5" i="2"/>
  <c r="BD6" i="2" s="1"/>
  <c r="BD10" i="2"/>
  <c r="BD11" i="2" s="1"/>
  <c r="BI9" i="2"/>
  <c r="BD32" i="16" l="1"/>
  <c r="BD42" i="16" s="1"/>
  <c r="BD4" i="13"/>
  <c r="BD7" i="13" s="1"/>
  <c r="BD8" i="13" s="1"/>
  <c r="BD7" i="6"/>
  <c r="BD8" i="6" s="1"/>
  <c r="BD33" i="14"/>
  <c r="BI12" i="14"/>
  <c r="BN5" i="14"/>
  <c r="AY26" i="2"/>
  <c r="AY27" i="2" s="1"/>
  <c r="BI4" i="12"/>
  <c r="BD8" i="12"/>
  <c r="BD9" i="12" s="1"/>
  <c r="BI4" i="6"/>
  <c r="BI4" i="20"/>
  <c r="BD13" i="20"/>
  <c r="BD5" i="8"/>
  <c r="AY23" i="8"/>
  <c r="AY24" i="8" s="1"/>
  <c r="AY31" i="21"/>
  <c r="AY32" i="21" s="1"/>
  <c r="BD11" i="21"/>
  <c r="BD17" i="18"/>
  <c r="BD18" i="18" s="1"/>
  <c r="BI14" i="18"/>
  <c r="BD14" i="5"/>
  <c r="AY62" i="14"/>
  <c r="AY63" i="14" s="1"/>
  <c r="BI66" i="14"/>
  <c r="BD76" i="14"/>
  <c r="BD43" i="15"/>
  <c r="AY51" i="15"/>
  <c r="AY52" i="15" s="1"/>
  <c r="BD34" i="15"/>
  <c r="AY39" i="15"/>
  <c r="AY40" i="15" s="1"/>
  <c r="BD72" i="15"/>
  <c r="AY78" i="15"/>
  <c r="AY79" i="15" s="1"/>
  <c r="BI22" i="16"/>
  <c r="BD28" i="16"/>
  <c r="BD29" i="16" s="1"/>
  <c r="BI11" i="15"/>
  <c r="BD13" i="15"/>
  <c r="BD7" i="15"/>
  <c r="BD8" i="15" s="1"/>
  <c r="BI5" i="15"/>
  <c r="BS28" i="15"/>
  <c r="G28" i="15" s="1"/>
  <c r="BN37" i="15"/>
  <c r="BI32" i="16"/>
  <c r="BI42" i="16" s="1"/>
  <c r="BD43" i="16"/>
  <c r="AY10" i="11"/>
  <c r="BS4" i="17"/>
  <c r="G4" i="17" s="1"/>
  <c r="BN13" i="17"/>
  <c r="AY53" i="14"/>
  <c r="BD37" i="14"/>
  <c r="BD52" i="14" s="1"/>
  <c r="BI5" i="12"/>
  <c r="BI31" i="17"/>
  <c r="BD32" i="17"/>
  <c r="BI26" i="16"/>
  <c r="BI4" i="16"/>
  <c r="BI47" i="15"/>
  <c r="BI35" i="15"/>
  <c r="BD25" i="15"/>
  <c r="BD30" i="15" s="1"/>
  <c r="AY31" i="15"/>
  <c r="BI57" i="15"/>
  <c r="BI68" i="15" s="1"/>
  <c r="BD69" i="15"/>
  <c r="BI58" i="14"/>
  <c r="BI67" i="14"/>
  <c r="BD13" i="14"/>
  <c r="BI18" i="12"/>
  <c r="BN12" i="12"/>
  <c r="BN17" i="12" s="1"/>
  <c r="BN6" i="11"/>
  <c r="BI8" i="8"/>
  <c r="BI5" i="7"/>
  <c r="BD6" i="7"/>
  <c r="BI5" i="6"/>
  <c r="BI19" i="5"/>
  <c r="BD23" i="5"/>
  <c r="AY24" i="19"/>
  <c r="BD23" i="19"/>
  <c r="BD8" i="19"/>
  <c r="AY9" i="19"/>
  <c r="BD30" i="2"/>
  <c r="BD35" i="2" s="1"/>
  <c r="AY36" i="2"/>
  <c r="BD18" i="2"/>
  <c r="G4" i="7"/>
  <c r="C56" i="4" s="1"/>
  <c r="BD17" i="14"/>
  <c r="BD18" i="14" s="1"/>
  <c r="BI16" i="14"/>
  <c r="BI5" i="10"/>
  <c r="BI6" i="10" s="1"/>
  <c r="BN4" i="10"/>
  <c r="BS4" i="10" s="1"/>
  <c r="BN15" i="21"/>
  <c r="BS15" i="21" s="1"/>
  <c r="BI16" i="21"/>
  <c r="BI17" i="21" s="1"/>
  <c r="BN5" i="19"/>
  <c r="BS5" i="19" s="1"/>
  <c r="G5" i="19" s="1"/>
  <c r="BN4" i="18"/>
  <c r="BN10" i="18" s="1"/>
  <c r="BN23" i="16"/>
  <c r="BS23" i="16" s="1"/>
  <c r="G23" i="16" s="1"/>
  <c r="BI76" i="15"/>
  <c r="BI20" i="15"/>
  <c r="BI22" i="15" s="1"/>
  <c r="AY34" i="14"/>
  <c r="AY77" i="14"/>
  <c r="BI10" i="2"/>
  <c r="BI11" i="2" s="1"/>
  <c r="BN9" i="2"/>
  <c r="BS9" i="2" s="1"/>
  <c r="BI5" i="2"/>
  <c r="BI6" i="2" s="1"/>
  <c r="BN3" i="2"/>
  <c r="BS3" i="2" s="1"/>
  <c r="BS5" i="2" s="1"/>
  <c r="BD13" i="2"/>
  <c r="AY14" i="2"/>
  <c r="AY15" i="2" s="1"/>
  <c r="BI4" i="13" l="1"/>
  <c r="BI7" i="13" s="1"/>
  <c r="BI8" i="13" s="1"/>
  <c r="BI7" i="6"/>
  <c r="BI8" i="6" s="1"/>
  <c r="BI33" i="14"/>
  <c r="BN12" i="14"/>
  <c r="BS5" i="14"/>
  <c r="G5" i="14" s="1"/>
  <c r="BD26" i="2"/>
  <c r="BD27" i="2" s="1"/>
  <c r="BN4" i="20"/>
  <c r="BI13" i="20"/>
  <c r="BN4" i="6"/>
  <c r="BN4" i="12"/>
  <c r="BI8" i="12"/>
  <c r="BI9" i="12" s="1"/>
  <c r="BI5" i="8"/>
  <c r="BD23" i="8"/>
  <c r="BD24" i="8" s="1"/>
  <c r="BI11" i="21"/>
  <c r="BD31" i="21"/>
  <c r="BD32" i="21" s="1"/>
  <c r="BI17" i="18"/>
  <c r="BI18" i="18" s="1"/>
  <c r="BN14" i="18"/>
  <c r="BI14" i="5"/>
  <c r="BN66" i="14"/>
  <c r="BI76" i="14"/>
  <c r="BD62" i="14"/>
  <c r="BD63" i="14" s="1"/>
  <c r="BI72" i="15"/>
  <c r="BD78" i="15"/>
  <c r="BD79" i="15" s="1"/>
  <c r="BI34" i="15"/>
  <c r="BD39" i="15"/>
  <c r="BD40" i="15" s="1"/>
  <c r="BI43" i="15"/>
  <c r="BD51" i="15"/>
  <c r="BD52" i="15" s="1"/>
  <c r="BN22" i="16"/>
  <c r="BI28" i="16"/>
  <c r="BI29" i="16" s="1"/>
  <c r="BN11" i="15"/>
  <c r="BI13" i="15"/>
  <c r="BI7" i="15"/>
  <c r="BI8" i="15" s="1"/>
  <c r="BN5" i="15"/>
  <c r="BS37" i="15"/>
  <c r="G37" i="15" s="1"/>
  <c r="BI4" i="11"/>
  <c r="BD10" i="11"/>
  <c r="BS13" i="17"/>
  <c r="BD53" i="14"/>
  <c r="BI37" i="14"/>
  <c r="BI52" i="14" s="1"/>
  <c r="BN5" i="12"/>
  <c r="BS5" i="12" s="1"/>
  <c r="BS4" i="18"/>
  <c r="BN31" i="17"/>
  <c r="BI32" i="17"/>
  <c r="BN32" i="16"/>
  <c r="BN42" i="16" s="1"/>
  <c r="BI43" i="16"/>
  <c r="BN26" i="16"/>
  <c r="BN4" i="16"/>
  <c r="BN47" i="15"/>
  <c r="BN35" i="15"/>
  <c r="BI25" i="15"/>
  <c r="BI30" i="15" s="1"/>
  <c r="BD31" i="15"/>
  <c r="BN57" i="15"/>
  <c r="BN68" i="15" s="1"/>
  <c r="BI69" i="15"/>
  <c r="BN58" i="14"/>
  <c r="BN67" i="14"/>
  <c r="BI13" i="14"/>
  <c r="BS12" i="12"/>
  <c r="BN18" i="12"/>
  <c r="BS6" i="11"/>
  <c r="G6" i="11" s="1"/>
  <c r="BN8" i="8"/>
  <c r="BI6" i="7"/>
  <c r="BN5" i="7"/>
  <c r="BN5" i="6"/>
  <c r="BN19" i="5"/>
  <c r="BI23" i="5"/>
  <c r="BI8" i="19"/>
  <c r="BD9" i="19"/>
  <c r="BD24" i="19"/>
  <c r="BI23" i="19"/>
  <c r="BI18" i="2"/>
  <c r="BI30" i="2"/>
  <c r="BI35" i="2" s="1"/>
  <c r="BD36" i="2"/>
  <c r="BS5" i="10"/>
  <c r="G4" i="10"/>
  <c r="G6" i="2"/>
  <c r="C42" i="4" s="1"/>
  <c r="BS6" i="2"/>
  <c r="G9" i="2"/>
  <c r="C46" i="4" s="1"/>
  <c r="BS10" i="2"/>
  <c r="BS16" i="21"/>
  <c r="G15" i="21"/>
  <c r="BI17" i="14"/>
  <c r="BI18" i="14" s="1"/>
  <c r="BN16" i="14"/>
  <c r="BS16" i="14" s="1"/>
  <c r="BN5" i="10"/>
  <c r="BN16" i="21"/>
  <c r="BN76" i="15"/>
  <c r="BS76" i="15" s="1"/>
  <c r="G76" i="15" s="1"/>
  <c r="BN20" i="15"/>
  <c r="BN22" i="15" s="1"/>
  <c r="BD34" i="14"/>
  <c r="BD77" i="14"/>
  <c r="BD14" i="2"/>
  <c r="BD15" i="2" s="1"/>
  <c r="BI13" i="2"/>
  <c r="BN10" i="2"/>
  <c r="BN5" i="2"/>
  <c r="BS10" i="18" l="1"/>
  <c r="G4" i="18"/>
  <c r="BS17" i="12"/>
  <c r="G12" i="12"/>
  <c r="BN4" i="13"/>
  <c r="BN7" i="13" s="1"/>
  <c r="BN8" i="13" s="1"/>
  <c r="BN33" i="14"/>
  <c r="BN7" i="6"/>
  <c r="BS12" i="14"/>
  <c r="BS4" i="12"/>
  <c r="G4" i="12" s="1"/>
  <c r="BN8" i="12"/>
  <c r="BN9" i="12" s="1"/>
  <c r="BS4" i="20"/>
  <c r="G4" i="20" s="1"/>
  <c r="BN13" i="20"/>
  <c r="BI26" i="2"/>
  <c r="BI27" i="2" s="1"/>
  <c r="BN5" i="8"/>
  <c r="BI23" i="8"/>
  <c r="BI24" i="8" s="1"/>
  <c r="BS4" i="6"/>
  <c r="BI31" i="21"/>
  <c r="BI32" i="21" s="1"/>
  <c r="BN11" i="21"/>
  <c r="BN17" i="18"/>
  <c r="BN18" i="18" s="1"/>
  <c r="BS14" i="18"/>
  <c r="BN14" i="5"/>
  <c r="BI62" i="14"/>
  <c r="BI63" i="14" s="1"/>
  <c r="BS66" i="14"/>
  <c r="G66" i="14" s="1"/>
  <c r="BN76" i="14"/>
  <c r="BN43" i="15"/>
  <c r="BI51" i="15"/>
  <c r="BI52" i="15" s="1"/>
  <c r="BN34" i="15"/>
  <c r="BI39" i="15"/>
  <c r="BI40" i="15" s="1"/>
  <c r="BN72" i="15"/>
  <c r="BI78" i="15"/>
  <c r="BI79" i="15" s="1"/>
  <c r="BS22" i="16"/>
  <c r="G22" i="16" s="1"/>
  <c r="BN28" i="16"/>
  <c r="BN29" i="16" s="1"/>
  <c r="BS11" i="15"/>
  <c r="BN13" i="15"/>
  <c r="BS5" i="15"/>
  <c r="G5" i="15" s="1"/>
  <c r="BN7" i="15"/>
  <c r="BN8" i="15" s="1"/>
  <c r="BN4" i="11"/>
  <c r="BI10" i="11"/>
  <c r="BN37" i="14"/>
  <c r="BN52" i="14" s="1"/>
  <c r="BI53" i="14"/>
  <c r="E14" i="20"/>
  <c r="BS20" i="15"/>
  <c r="BS31" i="17"/>
  <c r="BN32" i="17"/>
  <c r="BS32" i="16"/>
  <c r="BS42" i="16" s="1"/>
  <c r="BN43" i="16"/>
  <c r="BS26" i="16"/>
  <c r="G26" i="16" s="1"/>
  <c r="BS4" i="16"/>
  <c r="BS47" i="15"/>
  <c r="G47" i="15" s="1"/>
  <c r="BS35" i="15"/>
  <c r="G35" i="15" s="1"/>
  <c r="BI31" i="15"/>
  <c r="BN25" i="15"/>
  <c r="BN30" i="15" s="1"/>
  <c r="BS57" i="15"/>
  <c r="BN69" i="15"/>
  <c r="BS58" i="14"/>
  <c r="G58" i="14" s="1"/>
  <c r="BS67" i="14"/>
  <c r="G67" i="14" s="1"/>
  <c r="BN13" i="14"/>
  <c r="BS8" i="8"/>
  <c r="BN6" i="7"/>
  <c r="BS5" i="6"/>
  <c r="BS19" i="5"/>
  <c r="G19" i="5" s="1"/>
  <c r="BN23" i="5"/>
  <c r="BI24" i="19"/>
  <c r="BN23" i="19"/>
  <c r="BN8" i="19"/>
  <c r="BI9" i="19"/>
  <c r="E14" i="17"/>
  <c r="E12" i="21"/>
  <c r="BN30" i="2"/>
  <c r="BN35" i="2" s="1"/>
  <c r="BI36" i="2"/>
  <c r="BN18" i="2"/>
  <c r="G6" i="10"/>
  <c r="C52" i="4" s="1"/>
  <c r="BS6" i="10"/>
  <c r="BS17" i="14"/>
  <c r="G16" i="14"/>
  <c r="G11" i="2"/>
  <c r="BS11" i="2"/>
  <c r="G17" i="21"/>
  <c r="C48" i="4" s="1"/>
  <c r="BS17" i="21"/>
  <c r="BN17" i="14"/>
  <c r="BN6" i="10"/>
  <c r="BN17" i="21"/>
  <c r="BI34" i="14"/>
  <c r="BI77" i="14"/>
  <c r="BN6" i="2"/>
  <c r="BN11" i="2"/>
  <c r="BN13" i="2"/>
  <c r="BS13" i="2" s="1"/>
  <c r="BI14" i="2"/>
  <c r="BI15" i="2" s="1"/>
  <c r="BS68" i="15" l="1"/>
  <c r="G57" i="15"/>
  <c r="G22" i="15"/>
  <c r="BS22" i="15"/>
  <c r="BS33" i="14"/>
  <c r="BS4" i="13"/>
  <c r="BS7" i="6"/>
  <c r="BN26" i="2"/>
  <c r="BS13" i="20"/>
  <c r="BS5" i="8"/>
  <c r="G5" i="8" s="1"/>
  <c r="BN23" i="8"/>
  <c r="BN24" i="8" s="1"/>
  <c r="BS8" i="12"/>
  <c r="G9" i="12" s="1"/>
  <c r="C6" i="4" s="1"/>
  <c r="BS11" i="21"/>
  <c r="BN31" i="21"/>
  <c r="BN32" i="21" s="1"/>
  <c r="BS17" i="18"/>
  <c r="BS14" i="5"/>
  <c r="BS76" i="14"/>
  <c r="BN62" i="14"/>
  <c r="BN63" i="14" s="1"/>
  <c r="BS72" i="15"/>
  <c r="G72" i="15" s="1"/>
  <c r="BN78" i="15"/>
  <c r="BN79" i="15" s="1"/>
  <c r="BS34" i="15"/>
  <c r="G34" i="15" s="1"/>
  <c r="BN39" i="15"/>
  <c r="BN40" i="15" s="1"/>
  <c r="BS43" i="15"/>
  <c r="G43" i="15" s="1"/>
  <c r="BN51" i="15"/>
  <c r="BN52" i="15" s="1"/>
  <c r="BS28" i="16"/>
  <c r="G11" i="15"/>
  <c r="C55" i="4" s="1"/>
  <c r="BS13" i="15"/>
  <c r="G13" i="15"/>
  <c r="BS7" i="15"/>
  <c r="BS4" i="11"/>
  <c r="BN10" i="11"/>
  <c r="BS5" i="7"/>
  <c r="BS37" i="14"/>
  <c r="BN53" i="14"/>
  <c r="G20" i="15"/>
  <c r="C49" i="4" s="1"/>
  <c r="H29" i="4"/>
  <c r="D19" i="22" s="1"/>
  <c r="BS25" i="15"/>
  <c r="BN31" i="15"/>
  <c r="BS18" i="12"/>
  <c r="G18" i="12"/>
  <c r="C32" i="4" s="1"/>
  <c r="BS23" i="5"/>
  <c r="BS8" i="19"/>
  <c r="BN9" i="19"/>
  <c r="BS23" i="19"/>
  <c r="BN24" i="19"/>
  <c r="E11" i="11"/>
  <c r="E15" i="5"/>
  <c r="BS18" i="2"/>
  <c r="BS30" i="2"/>
  <c r="BS35" i="2" s="1"/>
  <c r="BN36" i="2"/>
  <c r="G18" i="14"/>
  <c r="C43" i="4" s="1"/>
  <c r="BS18" i="14"/>
  <c r="BS14" i="2"/>
  <c r="G13" i="2"/>
  <c r="BN18" i="14"/>
  <c r="BN8" i="6"/>
  <c r="BN14" i="2"/>
  <c r="BS7" i="13" l="1"/>
  <c r="G4" i="13"/>
  <c r="BS52" i="14"/>
  <c r="G37" i="14"/>
  <c r="BS26" i="2"/>
  <c r="G18" i="2"/>
  <c r="BS30" i="15"/>
  <c r="G25" i="15"/>
  <c r="BS9" i="12"/>
  <c r="BS8" i="6"/>
  <c r="BS23" i="8"/>
  <c r="BS24" i="8" s="1"/>
  <c r="BS31" i="21"/>
  <c r="BS32" i="21" s="1"/>
  <c r="G18" i="18"/>
  <c r="C12" i="4" s="1"/>
  <c r="BS18" i="18"/>
  <c r="BS62" i="14"/>
  <c r="G63" i="14" s="1"/>
  <c r="C25" i="4" s="1"/>
  <c r="BS39" i="15"/>
  <c r="G40" i="15" s="1"/>
  <c r="C21" i="4" s="1"/>
  <c r="BS51" i="15"/>
  <c r="G52" i="15" s="1"/>
  <c r="C9" i="4" s="1"/>
  <c r="BS78" i="15"/>
  <c r="G79" i="15" s="1"/>
  <c r="C15" i="4" s="1"/>
  <c r="BS10" i="11"/>
  <c r="G8" i="6"/>
  <c r="C34" i="4" s="1"/>
  <c r="D5" i="22"/>
  <c r="BS32" i="17"/>
  <c r="G32" i="17"/>
  <c r="C26" i="4" s="1"/>
  <c r="BS43" i="16"/>
  <c r="G43" i="16"/>
  <c r="C14" i="4" s="1"/>
  <c r="BS29" i="16"/>
  <c r="G29" i="16"/>
  <c r="BS8" i="15"/>
  <c r="G8" i="15"/>
  <c r="C30" i="4" s="1"/>
  <c r="G69" i="15"/>
  <c r="C31" i="4" s="1"/>
  <c r="BS69" i="15"/>
  <c r="G13" i="14"/>
  <c r="C35" i="4" s="1"/>
  <c r="BS13" i="14"/>
  <c r="G8" i="13"/>
  <c r="C7" i="4" s="1"/>
  <c r="BS8" i="13"/>
  <c r="G6" i="7"/>
  <c r="BS6" i="7"/>
  <c r="I40" i="4"/>
  <c r="P14" i="17"/>
  <c r="Z14" i="17"/>
  <c r="AE14" i="17"/>
  <c r="U14" i="17"/>
  <c r="AJ14" i="17"/>
  <c r="AO14" i="17"/>
  <c r="AT14" i="17"/>
  <c r="AY14" i="17"/>
  <c r="BD14" i="17"/>
  <c r="BI14" i="17"/>
  <c r="G14" i="17"/>
  <c r="C40" i="4" s="1"/>
  <c r="BN14" i="17"/>
  <c r="BS14" i="17"/>
  <c r="I28" i="4"/>
  <c r="U12" i="21"/>
  <c r="Z12" i="21"/>
  <c r="P12" i="21"/>
  <c r="AE12" i="21"/>
  <c r="AJ12" i="21"/>
  <c r="AO12" i="21"/>
  <c r="AT12" i="21"/>
  <c r="AY12" i="21"/>
  <c r="BD12" i="21"/>
  <c r="BI12" i="21"/>
  <c r="BS12" i="21"/>
  <c r="BN12" i="21"/>
  <c r="G12" i="21"/>
  <c r="C28" i="4" s="1"/>
  <c r="I29" i="4"/>
  <c r="Z14" i="20"/>
  <c r="U14" i="20"/>
  <c r="P14" i="20"/>
  <c r="AE14" i="20"/>
  <c r="AJ14" i="20"/>
  <c r="AO14" i="20"/>
  <c r="AT14" i="20"/>
  <c r="AY14" i="20"/>
  <c r="BD14" i="20"/>
  <c r="G14" i="20"/>
  <c r="C29" i="4" s="1"/>
  <c r="BS14" i="20"/>
  <c r="BN14" i="20"/>
  <c r="G27" i="2"/>
  <c r="C37" i="4" s="1"/>
  <c r="G34" i="14"/>
  <c r="C17" i="4" s="1"/>
  <c r="BS34" i="14"/>
  <c r="G77" i="14"/>
  <c r="C19" i="4" s="1"/>
  <c r="BS77" i="14"/>
  <c r="G15" i="2"/>
  <c r="C54" i="4" s="1"/>
  <c r="BS15" i="2"/>
  <c r="BN34" i="14"/>
  <c r="BN77" i="14"/>
  <c r="BN15" i="2"/>
  <c r="BN27" i="2"/>
  <c r="C4" i="22" l="1"/>
  <c r="E4" i="22" s="1"/>
  <c r="C18" i="22"/>
  <c r="E18" i="22" s="1"/>
  <c r="C5" i="22"/>
  <c r="E5" i="22" s="1"/>
  <c r="C19" i="22"/>
  <c r="E19" i="22" s="1"/>
  <c r="BS40" i="15"/>
  <c r="G24" i="8"/>
  <c r="C18" i="4" s="1"/>
  <c r="BS52" i="15"/>
  <c r="BS63" i="14"/>
  <c r="G32" i="21"/>
  <c r="C20" i="4" s="1"/>
  <c r="BS79" i="15"/>
  <c r="G53" i="14"/>
  <c r="C36" i="4" s="1"/>
  <c r="BS53" i="14"/>
  <c r="C38" i="4"/>
  <c r="G31" i="15"/>
  <c r="C8" i="4" s="1"/>
  <c r="BS31" i="15"/>
  <c r="BS27" i="2"/>
  <c r="BS9" i="19"/>
  <c r="G9" i="19"/>
  <c r="C11" i="4" s="1"/>
  <c r="BS24" i="19"/>
  <c r="G24" i="19"/>
  <c r="C27" i="4" s="1"/>
  <c r="U11" i="11"/>
  <c r="I24" i="4"/>
  <c r="C40" i="22" s="1"/>
  <c r="E40" i="22" s="1"/>
  <c r="P11" i="11"/>
  <c r="Z11" i="11"/>
  <c r="AE11" i="11"/>
  <c r="AJ11" i="11"/>
  <c r="AO11" i="11"/>
  <c r="AT11" i="11"/>
  <c r="AY11" i="11"/>
  <c r="BD11" i="11"/>
  <c r="BI11" i="11"/>
  <c r="BN11" i="11"/>
  <c r="G11" i="11"/>
  <c r="C24" i="4" s="1"/>
  <c r="BS11" i="11"/>
  <c r="U15" i="5"/>
  <c r="P15" i="5"/>
  <c r="I33" i="4"/>
  <c r="C3" i="22" s="1"/>
  <c r="Z15" i="5"/>
  <c r="AE15" i="5"/>
  <c r="AJ15" i="5"/>
  <c r="AO15" i="5"/>
  <c r="AT15" i="5"/>
  <c r="AY15" i="5"/>
  <c r="BD15" i="5"/>
  <c r="BI15" i="5"/>
  <c r="G15" i="5"/>
  <c r="C33" i="4" s="1"/>
  <c r="BN15" i="5"/>
  <c r="BS15" i="5"/>
  <c r="G36" i="2"/>
  <c r="C13" i="4" s="1"/>
  <c r="BS36" i="2"/>
  <c r="C24" i="22" l="1"/>
  <c r="E24" i="22" s="1"/>
  <c r="C32" i="22"/>
  <c r="AJ18" i="11" l="1"/>
  <c r="AJ21" i="11" l="1"/>
  <c r="AJ22" i="11" s="1"/>
  <c r="AO18" i="11"/>
  <c r="AO21" i="11" l="1"/>
  <c r="AO22" i="11" s="1"/>
  <c r="AT18" i="11"/>
  <c r="AT21" i="11" l="1"/>
  <c r="AT22" i="11" s="1"/>
  <c r="AY18" i="11"/>
  <c r="AY21" i="11" l="1"/>
  <c r="AY22" i="11" s="1"/>
  <c r="BD18" i="11"/>
  <c r="BD21" i="11" l="1"/>
  <c r="BD22" i="11" s="1"/>
  <c r="BI18" i="11"/>
  <c r="E24" i="5"/>
  <c r="BI21" i="11" l="1"/>
  <c r="BI22" i="11" s="1"/>
  <c r="BN18" i="11"/>
  <c r="BN21" i="11" l="1"/>
  <c r="BN22" i="11" s="1"/>
  <c r="BS18" i="11"/>
  <c r="G18" i="11" s="1"/>
  <c r="BD24" i="5"/>
  <c r="BS24" i="5"/>
  <c r="AY24" i="5"/>
  <c r="G24" i="5"/>
  <c r="C10" i="4" s="1"/>
  <c r="AE24" i="5"/>
  <c r="AO24" i="5"/>
  <c r="U24" i="5"/>
  <c r="AJ24" i="5"/>
  <c r="Z24" i="5"/>
  <c r="BN24" i="5"/>
  <c r="BI24" i="5"/>
  <c r="AT24" i="5"/>
  <c r="P24" i="5"/>
  <c r="I10" i="4"/>
  <c r="C26" i="22" s="1"/>
  <c r="E26" i="22" s="1"/>
  <c r="BS21" i="11" l="1"/>
  <c r="BS22" i="11" s="1"/>
  <c r="C6" i="22"/>
  <c r="E6" i="22" s="1"/>
  <c r="G22" i="11" l="1"/>
  <c r="C23" i="4" s="1"/>
  <c r="H35" i="4" l="1"/>
  <c r="D14" i="22" s="1"/>
  <c r="E14" i="22" s="1"/>
  <c r="D39" i="22" l="1"/>
  <c r="E39" i="22" s="1"/>
  <c r="BI14" i="20"/>
  <c r="I15" i="5"/>
  <c r="G33" i="4" s="1"/>
  <c r="H33" i="4" s="1"/>
  <c r="P18" i="18"/>
  <c r="D32" i="22" l="1"/>
  <c r="E32" i="22" s="1"/>
  <c r="D3" i="22"/>
  <c r="E3" i="22" s="1"/>
  <c r="G61" i="4"/>
  <c r="K61" i="4" l="1"/>
  <c r="F61" i="4"/>
  <c r="P18" i="16" l="1"/>
  <c r="P19" i="16" s="1"/>
  <c r="U3" i="16"/>
  <c r="U18" i="16" s="1"/>
  <c r="U19" i="16" s="1"/>
  <c r="Z3" i="16" l="1"/>
  <c r="Z18" i="16" l="1"/>
  <c r="Z19" i="16" s="1"/>
  <c r="AE3" i="16"/>
  <c r="AJ3" i="16" l="1"/>
  <c r="AE18" i="16"/>
  <c r="AE19" i="16" s="1"/>
  <c r="AJ18" i="16" l="1"/>
  <c r="AJ19" i="16" s="1"/>
  <c r="AO3" i="16"/>
  <c r="AO18" i="16" l="1"/>
  <c r="AO19" i="16" s="1"/>
  <c r="AT3" i="16"/>
  <c r="AY3" i="16" l="1"/>
  <c r="AT18" i="16"/>
  <c r="AT19" i="16" s="1"/>
  <c r="BD3" i="16" l="1"/>
  <c r="AY18" i="16"/>
  <c r="AY19" i="16" s="1"/>
  <c r="BD18" i="16" l="1"/>
  <c r="BD19" i="16" s="1"/>
  <c r="BI3" i="16"/>
  <c r="BI18" i="16" l="1"/>
  <c r="BI19" i="16" s="1"/>
  <c r="BN3" i="16"/>
  <c r="BS3" i="16" l="1"/>
  <c r="BN18" i="16"/>
  <c r="BN19" i="16" s="1"/>
  <c r="BS18" i="16" l="1"/>
  <c r="BS19" i="16" l="1"/>
  <c r="G19" i="16"/>
  <c r="C39" i="4" s="1"/>
  <c r="U11" i="18"/>
  <c r="BD11" i="18"/>
  <c r="BS11" i="18"/>
  <c r="AT11" i="18"/>
  <c r="BI11" i="18"/>
  <c r="AO11" i="18"/>
  <c r="BN11" i="18"/>
  <c r="AJ11" i="18"/>
  <c r="AE11" i="18"/>
  <c r="P11" i="18"/>
  <c r="AY11" i="18"/>
  <c r="Z11" i="18"/>
  <c r="G11" i="18"/>
  <c r="C22" i="4" s="1"/>
  <c r="I22" i="4"/>
  <c r="C21" i="22" l="1"/>
  <c r="E21" i="22" s="1"/>
  <c r="C20" i="22"/>
  <c r="E20" i="22" s="1"/>
  <c r="I61" i="4"/>
  <c r="U16" i="15"/>
  <c r="U18" i="15" s="1"/>
  <c r="Z16" i="15" l="1"/>
  <c r="Z18" i="15" s="1"/>
  <c r="AE16" i="15" l="1"/>
  <c r="AE18" i="15" s="1"/>
  <c r="AJ16" i="15" l="1"/>
  <c r="AJ18" i="15" s="1"/>
  <c r="AO16" i="15" l="1"/>
  <c r="AO18" i="15" s="1"/>
  <c r="AT16" i="15" l="1"/>
  <c r="AT18" i="15" s="1"/>
  <c r="AY16" i="15" l="1"/>
  <c r="AY18" i="15" s="1"/>
  <c r="BD16" i="15" l="1"/>
  <c r="BD18" i="15" s="1"/>
  <c r="BI16" i="15" l="1"/>
  <c r="BI18" i="15" s="1"/>
  <c r="BN16" i="15" l="1"/>
  <c r="BN18" i="15" s="1"/>
  <c r="BS16" i="15" l="1"/>
  <c r="G18" i="15" l="1"/>
  <c r="BS18" i="15"/>
  <c r="G16" i="15"/>
  <c r="C45" i="4" s="1"/>
  <c r="C16" i="4"/>
  <c r="AH32" i="21"/>
  <c r="AM32" i="21" s="1"/>
  <c r="AR32" i="21" s="1"/>
  <c r="AW32" i="21" s="1"/>
  <c r="BB32" i="21" s="1"/>
  <c r="BG32" i="21" s="1"/>
  <c r="BL32" i="21" s="1"/>
  <c r="BQ32" i="21" s="1"/>
  <c r="E20" i="4" s="1"/>
  <c r="H20" i="4" l="1"/>
  <c r="H61" i="4" s="1"/>
  <c r="C61" i="4" s="1"/>
  <c r="E61" i="4"/>
  <c r="D9" i="22" l="1"/>
  <c r="E9" i="22" s="1"/>
  <c r="D17" i="22"/>
  <c r="E17" i="22" s="1"/>
</calcChain>
</file>

<file path=xl/sharedStrings.xml><?xml version="1.0" encoding="utf-8"?>
<sst xmlns="http://schemas.openxmlformats.org/spreadsheetml/2006/main" count="1933" uniqueCount="411">
  <si>
    <t xml:space="preserve">Portland  </t>
    <phoneticPr fontId="0" type="noConversion"/>
  </si>
  <si>
    <t>Fidlers</t>
  </si>
  <si>
    <t>Wild Hogs</t>
  </si>
  <si>
    <t>NEW MEXICO</t>
  </si>
  <si>
    <t>A.H.O.</t>
  </si>
  <si>
    <t xml:space="preserve">Loco  </t>
  </si>
  <si>
    <t>Tied for Division Lead</t>
  </si>
  <si>
    <r>
      <t>Peninsula Fleas</t>
    </r>
    <r>
      <rPr>
        <b/>
        <sz val="10"/>
        <rFont val="Arial"/>
        <family val="2"/>
      </rPr>
      <t xml:space="preserve"> </t>
    </r>
  </si>
  <si>
    <t>NEBRASKA</t>
  </si>
  <si>
    <t>PT Name</t>
  </si>
  <si>
    <t>Honey Bucket Special</t>
  </si>
  <si>
    <t>Scratch Ankle</t>
  </si>
  <si>
    <t>VIN Corry</t>
    <phoneticPr fontId="0" type="noConversion"/>
  </si>
  <si>
    <t>Moshannon Valley</t>
  </si>
  <si>
    <t xml:space="preserve">MT K.I.A.M.I.A. </t>
    <phoneticPr fontId="0" type="noConversion"/>
  </si>
  <si>
    <t xml:space="preserve">Pelicans </t>
  </si>
  <si>
    <t>Back Biters</t>
  </si>
  <si>
    <t>Wat-O-Ma</t>
  </si>
  <si>
    <t>Lazy Bug</t>
    <phoneticPr fontId="0" type="noConversion"/>
  </si>
  <si>
    <t>Short Circuit</t>
  </si>
  <si>
    <t xml:space="preserve">Brush Apes </t>
    <phoneticPr fontId="0" type="noConversion"/>
  </si>
  <si>
    <t>Rose Hub</t>
  </si>
  <si>
    <t>Boweevil</t>
  </si>
  <si>
    <t xml:space="preserve">Perrisites </t>
  </si>
  <si>
    <t>Spartan</t>
    <phoneticPr fontId="0" type="noConversion"/>
  </si>
  <si>
    <t>Seam Traveler</t>
  </si>
  <si>
    <t xml:space="preserve">Snakie State </t>
    <phoneticPr fontId="0" type="noConversion"/>
  </si>
  <si>
    <t>Red River Spud Bugs</t>
  </si>
  <si>
    <t>Sy Paw</t>
  </si>
  <si>
    <t>NLM</t>
  </si>
  <si>
    <t>N/R</t>
  </si>
  <si>
    <t>NEW HAMPSHIRE</t>
  </si>
  <si>
    <t>COLORADO</t>
  </si>
  <si>
    <t>Missile Bugs</t>
  </si>
  <si>
    <t>OO-LA-LA</t>
  </si>
  <si>
    <t xml:space="preserve">Over The Top </t>
  </si>
  <si>
    <t xml:space="preserve">Dirty Girty </t>
  </si>
  <si>
    <t>FLORIDA</t>
  </si>
  <si>
    <t>VIRGINIA</t>
  </si>
  <si>
    <t>Snake Eyes</t>
  </si>
  <si>
    <t>Sea Oats</t>
  </si>
  <si>
    <t xml:space="preserve">Friendly Possum </t>
    <phoneticPr fontId="0" type="noConversion"/>
  </si>
  <si>
    <t>OHIO</t>
  </si>
  <si>
    <t>Mar</t>
  </si>
  <si>
    <t>WEST VIRGINIA</t>
  </si>
  <si>
    <t xml:space="preserve">Kroix Krabs </t>
  </si>
  <si>
    <t>Nor Ken Tuck</t>
  </si>
  <si>
    <t>NORTH DAKOTA</t>
  </si>
  <si>
    <t>Jan</t>
  </si>
  <si>
    <t>Feb</t>
  </si>
  <si>
    <t>Ax Pickers</t>
  </si>
  <si>
    <t>GRAND</t>
  </si>
  <si>
    <t>Heart of America</t>
  </si>
  <si>
    <t>Scratching 36</t>
  </si>
  <si>
    <t>Per Cent</t>
  </si>
  <si>
    <t>New</t>
  </si>
  <si>
    <t>Scratch Me</t>
  </si>
  <si>
    <t xml:space="preserve">Bug Out </t>
    <phoneticPr fontId="0" type="noConversion"/>
  </si>
  <si>
    <t>Cheyenne Flyway</t>
  </si>
  <si>
    <t>CALIFORNIA</t>
  </si>
  <si>
    <t>PT #</t>
  </si>
  <si>
    <t>Post</t>
  </si>
  <si>
    <t xml:space="preserve">Dune Bugs   </t>
    <phoneticPr fontId="0" type="noConversion"/>
  </si>
  <si>
    <t>Timber Toppers</t>
  </si>
  <si>
    <t>Reinstate</t>
  </si>
  <si>
    <t>Life</t>
  </si>
  <si>
    <t xml:space="preserve">Wild Bunch </t>
  </si>
  <si>
    <t>Sahuaro</t>
  </si>
  <si>
    <t>Solano Chiefs</t>
  </si>
  <si>
    <t xml:space="preserve">L'il Bugs </t>
  </si>
  <si>
    <t>Nov</t>
  </si>
  <si>
    <t>Dec</t>
  </si>
  <si>
    <t>Lunar Tics</t>
  </si>
  <si>
    <t>NORTH CAROLINA</t>
  </si>
  <si>
    <t xml:space="preserve">Mixed Breed  </t>
  </si>
  <si>
    <t>Quota</t>
  </si>
  <si>
    <t xml:space="preserve">Crotch Bunnies </t>
  </si>
  <si>
    <t xml:space="preserve">Vin Wee Kin Doo  </t>
    <phoneticPr fontId="0" type="noConversion"/>
  </si>
  <si>
    <t xml:space="preserve">Ken-Bo </t>
  </si>
  <si>
    <r>
      <t xml:space="preserve">Nit Pickers </t>
    </r>
    <r>
      <rPr>
        <b/>
        <sz val="10"/>
        <rFont val="Arial"/>
        <family val="2"/>
      </rPr>
      <t xml:space="preserve"> </t>
    </r>
  </si>
  <si>
    <t xml:space="preserve">King Fish </t>
    <phoneticPr fontId="9" type="noConversion"/>
  </si>
  <si>
    <t>Gopher</t>
  </si>
  <si>
    <t>Trench Rats</t>
  </si>
  <si>
    <t xml:space="preserve">Kuripots </t>
  </si>
  <si>
    <t>SOUTH CAROLINA</t>
  </si>
  <si>
    <t xml:space="preserve">Vin Maggies Drawers  </t>
    <phoneticPr fontId="0" type="noConversion"/>
  </si>
  <si>
    <t>Vin Coho</t>
    <phoneticPr fontId="9" type="noConversion"/>
  </si>
  <si>
    <t xml:space="preserve">Clumsy Cootie </t>
  </si>
  <si>
    <t>+</t>
  </si>
  <si>
    <t>Vin Ordinaire</t>
  </si>
  <si>
    <t>8-Er From Decatur</t>
  </si>
  <si>
    <t>Head Hunters</t>
  </si>
  <si>
    <t>Misfits</t>
  </si>
  <si>
    <t>Simpal</t>
  </si>
  <si>
    <t xml:space="preserve">Huron Braves </t>
    <phoneticPr fontId="9" type="noConversion"/>
  </si>
  <si>
    <t xml:space="preserve">Foul Balls </t>
    <phoneticPr fontId="9" type="noConversion"/>
  </si>
  <si>
    <t xml:space="preserve">Ee-Chi-Gae </t>
  </si>
  <si>
    <t>Maeng Das</t>
  </si>
  <si>
    <t>Tous Ensemble</t>
  </si>
  <si>
    <t>TENNESSEE</t>
  </si>
  <si>
    <t>Grape Nuts</t>
    <phoneticPr fontId="0" type="noConversion"/>
  </si>
  <si>
    <t>MISSISSIPPI</t>
  </si>
  <si>
    <r>
      <t>Cootieville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 </t>
    </r>
  </si>
  <si>
    <t>Crummy Bugs</t>
  </si>
  <si>
    <t>Van Orc</t>
  </si>
  <si>
    <t>Topeka</t>
  </si>
  <si>
    <t>ALABAMA</t>
  </si>
  <si>
    <t>MASSACHUSETTS</t>
  </si>
  <si>
    <t>R</t>
  </si>
  <si>
    <t>T</t>
  </si>
  <si>
    <t>L</t>
  </si>
  <si>
    <t>MAL</t>
  </si>
  <si>
    <t>Mad City</t>
    <phoneticPr fontId="0" type="noConversion"/>
  </si>
  <si>
    <t>La Fayette Nits</t>
  </si>
  <si>
    <t>Da-Lec-Ity</t>
  </si>
  <si>
    <t>ALASKA</t>
  </si>
  <si>
    <t>Big Sioux Ticks</t>
    <phoneticPr fontId="0" type="noConversion"/>
  </si>
  <si>
    <t>Ouch</t>
  </si>
  <si>
    <t>LOUISIANA</t>
  </si>
  <si>
    <t>Bugeaters</t>
  </si>
  <si>
    <t xml:space="preserve">Chinchies </t>
  </si>
  <si>
    <t>Jul</t>
  </si>
  <si>
    <t>Transplant</t>
  </si>
  <si>
    <t>Heap Good</t>
  </si>
  <si>
    <t>GEORGIA</t>
  </si>
  <si>
    <t>WASHINGTON</t>
  </si>
  <si>
    <t>Withlacoochee</t>
  </si>
  <si>
    <t>HAWAII</t>
  </si>
  <si>
    <r>
      <t xml:space="preserve">Okolehau </t>
    </r>
    <r>
      <rPr>
        <b/>
        <sz val="10"/>
        <rFont val="Arial"/>
        <family val="2"/>
      </rPr>
      <t/>
    </r>
  </si>
  <si>
    <t>Crape Hangers</t>
  </si>
  <si>
    <t xml:space="preserve">Clam Diggers </t>
  </si>
  <si>
    <t>Uassan</t>
  </si>
  <si>
    <t>Vin Oui Oui</t>
  </si>
  <si>
    <t>Sho Crabers</t>
  </si>
  <si>
    <t xml:space="preserve">Plymouth Rock </t>
    <phoneticPr fontId="0" type="noConversion"/>
  </si>
  <si>
    <t>Sep</t>
  </si>
  <si>
    <t>Oct</t>
  </si>
  <si>
    <t>OKLAHOMA</t>
  </si>
  <si>
    <t>Percent</t>
  </si>
  <si>
    <t>New Life</t>
  </si>
  <si>
    <t xml:space="preserve">Conococheague </t>
  </si>
  <si>
    <t>Cont</t>
  </si>
  <si>
    <t xml:space="preserve">Sandlappers </t>
    <phoneticPr fontId="0" type="noConversion"/>
  </si>
  <si>
    <r>
      <t xml:space="preserve">Pit Stop  </t>
    </r>
    <r>
      <rPr>
        <b/>
        <sz val="10"/>
        <rFont val="Arial"/>
        <family val="2"/>
      </rPr>
      <t xml:space="preserve"> </t>
    </r>
  </si>
  <si>
    <t>Must Itch</t>
  </si>
  <si>
    <t>Total</t>
  </si>
  <si>
    <t>King Crab</t>
  </si>
  <si>
    <t>DELAWARE</t>
  </si>
  <si>
    <t>Rakkasans</t>
  </si>
  <si>
    <r>
      <t xml:space="preserve">Wacha Kalit </t>
    </r>
    <r>
      <rPr>
        <b/>
        <sz val="10"/>
        <rFont val="Arial"/>
        <family val="2"/>
      </rPr>
      <t xml:space="preserve"> </t>
    </r>
  </si>
  <si>
    <t>Vin None</t>
  </si>
  <si>
    <t>Caraboa</t>
  </si>
  <si>
    <t>MISSOURI</t>
  </si>
  <si>
    <t>MONTANA</t>
  </si>
  <si>
    <t>Goal</t>
  </si>
  <si>
    <t>Horney Bug</t>
  </si>
  <si>
    <t>OREGON</t>
  </si>
  <si>
    <t>MICHIGAN</t>
  </si>
  <si>
    <t xml:space="preserve">Running Bare  </t>
    <phoneticPr fontId="0" type="noConversion"/>
  </si>
  <si>
    <t>Norfolk Crabs</t>
  </si>
  <si>
    <t>Brazos Foxes</t>
  </si>
  <si>
    <t xml:space="preserve">Lucky Eleven </t>
  </si>
  <si>
    <t>IOWA</t>
  </si>
  <si>
    <t>KENTUCKY</t>
  </si>
  <si>
    <t xml:space="preserve">Sparta </t>
    <phoneticPr fontId="0" type="noConversion"/>
  </si>
  <si>
    <t>Warrant</t>
  </si>
  <si>
    <t>Vin Benedictine</t>
  </si>
  <si>
    <t xml:space="preserve">Rimrock </t>
  </si>
  <si>
    <t>Catfish</t>
  </si>
  <si>
    <t>Roving</t>
  </si>
  <si>
    <t xml:space="preserve">Silver Dollar </t>
    <phoneticPr fontId="9" type="noConversion"/>
  </si>
  <si>
    <t>Strawberry Hill</t>
    <phoneticPr fontId="9" type="noConversion"/>
  </si>
  <si>
    <t>Standings</t>
  </si>
  <si>
    <t>^</t>
  </si>
  <si>
    <t>White Rose</t>
  </si>
  <si>
    <t>Zipper</t>
  </si>
  <si>
    <t>Ocean View Toads</t>
  </si>
  <si>
    <t>WISCONSIN</t>
  </si>
  <si>
    <t xml:space="preserve">Short Arm </t>
    <phoneticPr fontId="0" type="noConversion"/>
  </si>
  <si>
    <t xml:space="preserve">Rum River Rats </t>
    <phoneticPr fontId="0" type="noConversion"/>
  </si>
  <si>
    <r>
      <t>Old Man Mountain</t>
    </r>
    <r>
      <rPr>
        <b/>
        <sz val="10"/>
        <rFont val="Arial"/>
        <family val="2"/>
      </rPr>
      <t xml:space="preserve"> </t>
    </r>
  </si>
  <si>
    <t>Week - Enders</t>
  </si>
  <si>
    <t>Gator</t>
  </si>
  <si>
    <t>Kuto</t>
  </si>
  <si>
    <t xml:space="preserve">Hub Bugs  </t>
    <phoneticPr fontId="0" type="noConversion"/>
  </si>
  <si>
    <t>Three Rivers</t>
  </si>
  <si>
    <t>Cape May Goodies</t>
  </si>
  <si>
    <t>Tornado</t>
    <phoneticPr fontId="0" type="noConversion"/>
  </si>
  <si>
    <t xml:space="preserve">3-P-T  </t>
    <phoneticPr fontId="0" type="noConversion"/>
  </si>
  <si>
    <t>Sprung Leak</t>
  </si>
  <si>
    <t xml:space="preserve">Vin Woods  </t>
    <phoneticPr fontId="0" type="noConversion"/>
  </si>
  <si>
    <t>Grand</t>
  </si>
  <si>
    <t>N</t>
  </si>
  <si>
    <t>C</t>
  </si>
  <si>
    <t>Mozark</t>
  </si>
  <si>
    <t>ARKANSAS</t>
  </si>
  <si>
    <t xml:space="preserve">Lebkuchen </t>
  </si>
  <si>
    <t>Leaky Beer Hill</t>
  </si>
  <si>
    <t>Gremlin</t>
  </si>
  <si>
    <t>ILLINOIS</t>
  </si>
  <si>
    <t>Rodents</t>
  </si>
  <si>
    <t xml:space="preserve">Sand Fleas  </t>
    <phoneticPr fontId="0" type="noConversion"/>
  </si>
  <si>
    <t>Creek Crawlers</t>
  </si>
  <si>
    <t>Pick - Em</t>
  </si>
  <si>
    <t>KANSAS</t>
  </si>
  <si>
    <t>Tri-Cities</t>
  </si>
  <si>
    <t>PACIFIC AREAS</t>
  </si>
  <si>
    <t xml:space="preserve">Mule Tail </t>
  </si>
  <si>
    <t xml:space="preserve">Virginia Beach Coots </t>
  </si>
  <si>
    <t>Uncompahgre</t>
  </si>
  <si>
    <t xml:space="preserve">Red Feather </t>
  </si>
  <si>
    <t xml:space="preserve">Midway Mites </t>
  </si>
  <si>
    <t>Apr</t>
  </si>
  <si>
    <t>Pee - 38</t>
  </si>
  <si>
    <t>Hog-Wollowers</t>
  </si>
  <si>
    <t>NEVADA</t>
  </si>
  <si>
    <t xml:space="preserve">Midnight Sun </t>
    <phoneticPr fontId="9" type="noConversion"/>
  </si>
  <si>
    <t>Pack Rats</t>
  </si>
  <si>
    <t>TOTALS</t>
  </si>
  <si>
    <t>Vet Bldg.</t>
  </si>
  <si>
    <t>Sticktites</t>
  </si>
  <si>
    <t>Sandburrs</t>
  </si>
  <si>
    <t>Chuckanut</t>
  </si>
  <si>
    <t>Yuta Hay</t>
  </si>
  <si>
    <t>Huchie Kuchie</t>
  </si>
  <si>
    <t>Pine Beetle</t>
  </si>
  <si>
    <t>SUPREME Pup Tent</t>
  </si>
  <si>
    <t>Mud Bugs</t>
    <phoneticPr fontId="9" type="noConversion"/>
  </si>
  <si>
    <t>BLACK DIVISION (Pup tents not in a Grand)</t>
  </si>
  <si>
    <t>PT Totals</t>
  </si>
  <si>
    <t xml:space="preserve">Big Aggie </t>
  </si>
  <si>
    <t>Emerald</t>
    <phoneticPr fontId="9" type="noConversion"/>
  </si>
  <si>
    <t>Carry - On</t>
    <phoneticPr fontId="9" type="noConversion"/>
  </si>
  <si>
    <t>SOUTH DAKOTA</t>
  </si>
  <si>
    <t xml:space="preserve">Sewer Rats </t>
  </si>
  <si>
    <t>Vin Saki</t>
  </si>
  <si>
    <r>
      <t xml:space="preserve">Plankers </t>
    </r>
    <r>
      <rPr>
        <b/>
        <sz val="10"/>
        <color indexed="8"/>
        <rFont val="Arial"/>
        <family val="2"/>
      </rPr>
      <t xml:space="preserve"> </t>
    </r>
  </si>
  <si>
    <t xml:space="preserve">Bog Bugs </t>
    <phoneticPr fontId="0" type="noConversion"/>
  </si>
  <si>
    <t>Del-Val</t>
  </si>
  <si>
    <t>Uckishe</t>
  </si>
  <si>
    <t>Dood It</t>
  </si>
  <si>
    <t>Apollo</t>
  </si>
  <si>
    <t>NEW YORK</t>
  </si>
  <si>
    <t>Vin Twas MJM</t>
  </si>
  <si>
    <t>Block Buster</t>
  </si>
  <si>
    <t>NEW JERSEY</t>
  </si>
  <si>
    <t>P.O.W.</t>
  </si>
  <si>
    <t>Slot Junkie</t>
  </si>
  <si>
    <t>Muff Rats</t>
  </si>
  <si>
    <t>MINNESOTA</t>
  </si>
  <si>
    <t>Vin Rouge..</t>
  </si>
  <si>
    <t>Skidoo</t>
  </si>
  <si>
    <t>Chokumchingo</t>
  </si>
  <si>
    <t>PENNSYLVANIA</t>
  </si>
  <si>
    <t>Shelby Angels</t>
  </si>
  <si>
    <t>Bond</t>
  </si>
  <si>
    <t>(PROV)</t>
  </si>
  <si>
    <t>Pup Tents</t>
  </si>
  <si>
    <r>
      <t>Wat -En - Ell</t>
    </r>
    <r>
      <rPr>
        <b/>
        <sz val="10"/>
        <rFont val="Arial"/>
        <family val="2"/>
      </rPr>
      <t xml:space="preserve"> </t>
    </r>
  </si>
  <si>
    <t>Division Leader</t>
  </si>
  <si>
    <t>Wilde E Coyotes</t>
  </si>
  <si>
    <t>ARIZONA</t>
  </si>
  <si>
    <t>Lucky' Leven</t>
  </si>
  <si>
    <t>Minnetonka</t>
  </si>
  <si>
    <t>White Sands</t>
  </si>
  <si>
    <t>*</t>
  </si>
  <si>
    <t>Ho-Be Hoboes</t>
  </si>
  <si>
    <t>TEXAS</t>
  </si>
  <si>
    <t>Yellow Banks</t>
    <phoneticPr fontId="0" type="noConversion"/>
  </si>
  <si>
    <t>Achieved 100%</t>
  </si>
  <si>
    <t>Moonshine</t>
  </si>
  <si>
    <t>Kimchi Katz</t>
  </si>
  <si>
    <t>Cumberlands</t>
  </si>
  <si>
    <t>Sunuppers</t>
  </si>
  <si>
    <t xml:space="preserve">Edwin W. Jahr  </t>
    <phoneticPr fontId="9" type="noConversion"/>
  </si>
  <si>
    <t>Armadillo</t>
  </si>
  <si>
    <t>Aug</t>
  </si>
  <si>
    <t>Peoria</t>
  </si>
  <si>
    <t>Sucker</t>
  </si>
  <si>
    <t xml:space="preserve">Badger </t>
    <phoneticPr fontId="0" type="noConversion"/>
  </si>
  <si>
    <t>Manatee</t>
  </si>
  <si>
    <t>Mountain Foul Ups</t>
  </si>
  <si>
    <t>Sunny Slops</t>
  </si>
  <si>
    <t>MARYLAND</t>
  </si>
  <si>
    <t>PY Totals</t>
  </si>
  <si>
    <t>Jockey Hollow</t>
  </si>
  <si>
    <t xml:space="preserve">Seabees </t>
    <phoneticPr fontId="0" type="noConversion"/>
  </si>
  <si>
    <t>Let's Do It</t>
  </si>
  <si>
    <t xml:space="preserve">Why-Not-Minot  </t>
  </si>
  <si>
    <t xml:space="preserve">Bismarck - Mandan </t>
  </si>
  <si>
    <t>TARFU</t>
  </si>
  <si>
    <t xml:space="preserve">L S M F T   </t>
  </si>
  <si>
    <t>Rowdy Rebels</t>
  </si>
  <si>
    <t>MASSACHUSETTS 14</t>
  </si>
  <si>
    <t xml:space="preserve">1000 Nits </t>
  </si>
  <si>
    <t>Chuck Hole</t>
  </si>
  <si>
    <t>Hickory Nuts</t>
  </si>
  <si>
    <t xml:space="preserve">Wild "Bill" Cody </t>
  </si>
  <si>
    <t>ALABAMA 13</t>
  </si>
  <si>
    <t>EUROPE</t>
  </si>
  <si>
    <t>May</t>
  </si>
  <si>
    <t>Nwalkao-High Pot</t>
  </si>
  <si>
    <t xml:space="preserve">Flea Circus </t>
  </si>
  <si>
    <t xml:space="preserve">Rushmore </t>
  </si>
  <si>
    <t xml:space="preserve">Flatlands </t>
  </si>
  <si>
    <t xml:space="preserve">Only The Strong </t>
  </si>
  <si>
    <t xml:space="preserve">Richeys  </t>
  </si>
  <si>
    <t>Standing</t>
  </si>
  <si>
    <t>Red Division (400-599)</t>
  </si>
  <si>
    <t>White Division (300-399)</t>
  </si>
  <si>
    <t>Blue Division (200-299)</t>
  </si>
  <si>
    <t>Green Division (126-199)</t>
  </si>
  <si>
    <t>Provisional Grand Division (125 or Less)</t>
  </si>
  <si>
    <t>Black Division (Pup Tents not in a Grand)</t>
  </si>
  <si>
    <t>Crotch Crickets</t>
  </si>
  <si>
    <t>Hodag-Icehole</t>
  </si>
  <si>
    <t>Malolos Verdun</t>
  </si>
  <si>
    <t xml:space="preserve">Semo Swampers </t>
  </si>
  <si>
    <t xml:space="preserve">Rose Bugs </t>
  </si>
  <si>
    <t xml:space="preserve"> Jun</t>
  </si>
  <si>
    <t>Jun</t>
  </si>
  <si>
    <t>Three Acres</t>
  </si>
  <si>
    <t>itchin'n'bitchin'</t>
  </si>
  <si>
    <t xml:space="preserve"> </t>
  </si>
  <si>
    <t xml:space="preserve">D.D.T. Bourque </t>
  </si>
  <si>
    <t>Ki-Yi</t>
  </si>
  <si>
    <t>Coal Center</t>
  </si>
  <si>
    <t>Son's of the Beaches</t>
  </si>
  <si>
    <t>Lee-Si-Bugs</t>
  </si>
  <si>
    <t>Cedar Bugs</t>
  </si>
  <si>
    <t>Tarheels</t>
  </si>
  <si>
    <t>Mullets</t>
  </si>
  <si>
    <t>DDT</t>
  </si>
  <si>
    <t>Duck Pluckers</t>
  </si>
  <si>
    <t>Mighty Pinatubo</t>
  </si>
  <si>
    <t>Wanderors</t>
  </si>
  <si>
    <t>MASSACHUSETTS 52</t>
  </si>
  <si>
    <t>Current Life</t>
  </si>
  <si>
    <t>Start Life</t>
  </si>
  <si>
    <t>PY Total</t>
  </si>
  <si>
    <t>NEVADA 2</t>
  </si>
  <si>
    <t>General Wayne</t>
  </si>
  <si>
    <t>Telas Potgas</t>
  </si>
  <si>
    <t>Beaver Patrol</t>
  </si>
  <si>
    <t>WEST VIRGINIA 6</t>
  </si>
  <si>
    <t>Scratchin' Dutchmen</t>
  </si>
  <si>
    <t>Red River Rats</t>
  </si>
  <si>
    <t>Justaskus</t>
  </si>
  <si>
    <t>Vainglorious Vista Vermin</t>
  </si>
  <si>
    <t>Vin Buffalo Soldiers</t>
  </si>
  <si>
    <t>Snafu</t>
  </si>
  <si>
    <t>BoonDockers</t>
  </si>
  <si>
    <r>
      <t>Cotton Boll</t>
    </r>
    <r>
      <rPr>
        <b/>
        <sz val="10"/>
        <rFont val="Arial"/>
        <family val="2"/>
      </rPr>
      <t xml:space="preserve"> </t>
    </r>
  </si>
  <si>
    <t>Stinky</t>
  </si>
  <si>
    <t>EUROPE 6</t>
  </si>
  <si>
    <t>TNT</t>
  </si>
  <si>
    <t>Bohica</t>
  </si>
  <si>
    <t>Vin Grape Poppers</t>
  </si>
  <si>
    <t>Stump Jucers</t>
  </si>
  <si>
    <t>Yellow River Bellies</t>
  </si>
  <si>
    <t>Flyin' Dimunds</t>
  </si>
  <si>
    <t>Luna Ticks</t>
  </si>
  <si>
    <t>MONTANA 10</t>
  </si>
  <si>
    <t>Leanderthal Nits</t>
  </si>
  <si>
    <t>Yur-a-bum</t>
  </si>
  <si>
    <t>Lousy 11</t>
  </si>
  <si>
    <t>Night Walkers</t>
  </si>
  <si>
    <t>Duck-Buck-Guse</t>
  </si>
  <si>
    <t>`</t>
  </si>
  <si>
    <t>Tahoma Warriors</t>
  </si>
  <si>
    <t>NEW HAMPSHIRE 1</t>
  </si>
  <si>
    <t>NEW HAMPSHIRE 3</t>
  </si>
  <si>
    <t>Great Swampers</t>
  </si>
  <si>
    <t>Sgoyi Ti:na</t>
  </si>
  <si>
    <t>Honor Bugs</t>
  </si>
  <si>
    <t>PT TOTALS</t>
  </si>
  <si>
    <t>INDIANA</t>
  </si>
  <si>
    <t>Indy Racers</t>
  </si>
  <si>
    <t>Wanigas</t>
  </si>
  <si>
    <t>Pas Da' Goose</t>
  </si>
  <si>
    <t xml:space="preserve">Sleeping Giant </t>
  </si>
  <si>
    <t>Lytlelites</t>
  </si>
  <si>
    <t>GEORGIA 5</t>
  </si>
  <si>
    <t>GEORGIA 66</t>
  </si>
  <si>
    <t>INDIANA 11</t>
  </si>
  <si>
    <t>2024*</t>
  </si>
  <si>
    <t>Crazy 8's</t>
  </si>
  <si>
    <t>2021-2022 Membership Report</t>
  </si>
  <si>
    <t>Plankwalkers</t>
  </si>
  <si>
    <t>Chuggin &amp; Chuck'n</t>
  </si>
  <si>
    <t>Crazy Eights</t>
  </si>
  <si>
    <t>Bakken Sand Fleas</t>
  </si>
  <si>
    <t>Love Bugs</t>
  </si>
  <si>
    <t>Mossy Mites</t>
  </si>
  <si>
    <t>GEORGIA 1</t>
  </si>
  <si>
    <t>ALASKA 2</t>
  </si>
  <si>
    <t>HAWAII 1</t>
  </si>
  <si>
    <t>Lucky 37</t>
  </si>
  <si>
    <t>Downriver Rats</t>
  </si>
  <si>
    <t>Galloping Domino</t>
  </si>
  <si>
    <t>Bush Masters</t>
  </si>
  <si>
    <t>DEFUNCT 6-1-22</t>
  </si>
  <si>
    <t>Defunct 6-20-2022</t>
  </si>
  <si>
    <t>DEFUNCT 7-8-22</t>
  </si>
  <si>
    <t>Hog Heads</t>
  </si>
  <si>
    <t>DEFUNCT 8-2-2022</t>
  </si>
  <si>
    <t>Goonie Birds</t>
  </si>
  <si>
    <t>DEFUNCT 10-1-2022</t>
  </si>
  <si>
    <t>DEFUNCT 10-12-22</t>
  </si>
  <si>
    <t>DEFUNCT 10-28-22</t>
  </si>
  <si>
    <t>Colonial Coots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</si>
</sst>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name val="Arial"/>
      <family val="2"/>
    </font>
    <font>
      <b/>
      <sz val="11"/>
      <color theme="0"/>
      <name val="Calibri"/>
      <family val="2"/>
      <scheme val="minor"/>
    </font>
    <font>
      <sz val="8"/>
      <name val="Verdan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21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97">
    <xf numFmtId="0" fontId="0" fillId="0" borderId="0" xfId="0"/>
    <xf numFmtId="0" fontId="0" fillId="0" borderId="5" xfId="0" applyBorder="1"/>
    <xf numFmtId="10" fontId="0" fillId="0" borderId="5" xfId="0" applyNumberFormat="1" applyBorder="1"/>
    <xf numFmtId="0" fontId="2" fillId="0" borderId="1" xfId="0" applyFont="1" applyBorder="1"/>
    <xf numFmtId="0" fontId="0" fillId="0" borderId="1" xfId="0" applyBorder="1"/>
    <xf numFmtId="10" fontId="0" fillId="0" borderId="1" xfId="0" applyNumberFormat="1" applyBorder="1"/>
    <xf numFmtId="0" fontId="2" fillId="0" borderId="6" xfId="0" applyFont="1" applyBorder="1"/>
    <xf numFmtId="0" fontId="2" fillId="0" borderId="6" xfId="0" applyFont="1" applyBorder="1" applyAlignment="1">
      <alignment horizontal="center"/>
    </xf>
    <xf numFmtId="0" fontId="0" fillId="0" borderId="1" xfId="0" applyBorder="1" applyProtection="1">
      <protection locked="0"/>
    </xf>
    <xf numFmtId="0" fontId="0" fillId="0" borderId="5" xfId="0" applyBorder="1" applyProtection="1">
      <protection locked="0"/>
    </xf>
    <xf numFmtId="0" fontId="4" fillId="0" borderId="5" xfId="0" applyFont="1" applyBorder="1" applyAlignment="1">
      <alignment horizontal="center"/>
    </xf>
    <xf numFmtId="0" fontId="4" fillId="0" borderId="5" xfId="0" applyFont="1" applyBorder="1"/>
    <xf numFmtId="0" fontId="0" fillId="0" borderId="5" xfId="0" applyBorder="1" applyAlignment="1">
      <alignment horizontal="center"/>
    </xf>
    <xf numFmtId="0" fontId="0" fillId="0" borderId="5" xfId="0" quotePrefix="1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7" xfId="0" applyBorder="1"/>
    <xf numFmtId="0" fontId="0" fillId="0" borderId="5" xfId="1" applyNumberFormat="1" applyFont="1" applyBorder="1"/>
    <xf numFmtId="0" fontId="0" fillId="0" borderId="5" xfId="0" applyBorder="1" applyAlignment="1">
      <alignment vertical="center"/>
    </xf>
    <xf numFmtId="0" fontId="7" fillId="0" borderId="5" xfId="0" applyFont="1" applyBorder="1" applyAlignment="1">
      <alignment horizontal="center"/>
    </xf>
    <xf numFmtId="0" fontId="0" fillId="0" borderId="9" xfId="0" applyBorder="1"/>
    <xf numFmtId="0" fontId="2" fillId="0" borderId="5" xfId="0" applyFont="1" applyBorder="1"/>
    <xf numFmtId="0" fontId="5" fillId="0" borderId="5" xfId="0" applyFont="1" applyBorder="1" applyAlignment="1">
      <alignment horizontal="center"/>
    </xf>
    <xf numFmtId="0" fontId="0" fillId="0" borderId="13" xfId="0" applyBorder="1"/>
    <xf numFmtId="0" fontId="5" fillId="0" borderId="5" xfId="0" applyFont="1" applyBorder="1" applyAlignment="1">
      <alignment vertical="center"/>
    </xf>
    <xf numFmtId="0" fontId="0" fillId="0" borderId="5" xfId="0" applyBorder="1" applyAlignment="1" applyProtection="1">
      <alignment horizontal="center"/>
      <protection locked="0"/>
    </xf>
    <xf numFmtId="0" fontId="0" fillId="0" borderId="5" xfId="0" applyBorder="1" applyAlignment="1" applyProtection="1">
      <alignment vertical="center"/>
      <protection locked="0"/>
    </xf>
    <xf numFmtId="0" fontId="4" fillId="0" borderId="5" xfId="0" applyFont="1" applyBorder="1" applyAlignment="1" applyProtection="1">
      <alignment vertical="center"/>
      <protection locked="0"/>
    </xf>
    <xf numFmtId="0" fontId="4" fillId="0" borderId="5" xfId="1" applyNumberFormat="1" applyFont="1" applyBorder="1" applyProtection="1">
      <protection locked="0"/>
    </xf>
    <xf numFmtId="0" fontId="4" fillId="0" borderId="5" xfId="0" applyFont="1" applyBorder="1" applyProtection="1">
      <protection locked="0"/>
    </xf>
    <xf numFmtId="0" fontId="4" fillId="0" borderId="5" xfId="0" applyFont="1" applyBorder="1" applyAlignment="1" applyProtection="1">
      <alignment horizontal="center"/>
      <protection locked="0"/>
    </xf>
    <xf numFmtId="0" fontId="4" fillId="0" borderId="5" xfId="1" applyNumberFormat="1" applyFont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5" fillId="0" borderId="5" xfId="0" applyFont="1" applyBorder="1" applyProtection="1">
      <protection locked="0"/>
    </xf>
    <xf numFmtId="0" fontId="2" fillId="0" borderId="0" xfId="0" applyFont="1"/>
    <xf numFmtId="0" fontId="4" fillId="0" borderId="1" xfId="1" applyNumberFormat="1" applyFont="1" applyBorder="1" applyAlignment="1" applyProtection="1">
      <alignment horizontal="center"/>
      <protection locked="0"/>
    </xf>
    <xf numFmtId="0" fontId="0" fillId="0" borderId="1" xfId="1" applyNumberFormat="1" applyFont="1" applyBorder="1"/>
    <xf numFmtId="0" fontId="0" fillId="0" borderId="15" xfId="0" applyBorder="1"/>
    <xf numFmtId="10" fontId="0" fillId="0" borderId="0" xfId="0" applyNumberFormat="1"/>
    <xf numFmtId="0" fontId="2" fillId="0" borderId="0" xfId="0" applyFont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18" xfId="0" applyBorder="1"/>
    <xf numFmtId="0" fontId="2" fillId="0" borderId="26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12" fillId="0" borderId="5" xfId="0" applyFont="1" applyBorder="1" applyProtection="1">
      <protection locked="0"/>
    </xf>
    <xf numFmtId="0" fontId="12" fillId="0" borderId="1" xfId="0" applyFont="1" applyBorder="1" applyProtection="1">
      <protection locked="0"/>
    </xf>
    <xf numFmtId="0" fontId="0" fillId="0" borderId="11" xfId="0" applyBorder="1"/>
    <xf numFmtId="0" fontId="0" fillId="0" borderId="5" xfId="1" applyNumberFormat="1" applyFont="1" applyBorder="1" applyProtection="1">
      <protection locked="0"/>
    </xf>
    <xf numFmtId="0" fontId="13" fillId="0" borderId="5" xfId="0" applyFont="1" applyBorder="1" applyProtection="1">
      <protection locked="0"/>
    </xf>
    <xf numFmtId="0" fontId="4" fillId="0" borderId="5" xfId="0" applyFont="1" applyBorder="1" applyAlignment="1">
      <alignment vertical="center"/>
    </xf>
    <xf numFmtId="0" fontId="4" fillId="0" borderId="5" xfId="1" applyNumberFormat="1" applyFont="1" applyBorder="1"/>
    <xf numFmtId="0" fontId="0" fillId="0" borderId="5" xfId="0" applyBorder="1" applyAlignment="1">
      <alignment horizontal="center" vertical="center"/>
    </xf>
    <xf numFmtId="0" fontId="0" fillId="0" borderId="5" xfId="1" applyNumberFormat="1" applyFont="1" applyBorder="1" applyAlignment="1">
      <alignment vertical="center"/>
    </xf>
    <xf numFmtId="0" fontId="0" fillId="0" borderId="12" xfId="0" applyBorder="1"/>
    <xf numFmtId="0" fontId="0" fillId="0" borderId="13" xfId="0" applyBorder="1" applyProtection="1">
      <protection locked="0"/>
    </xf>
    <xf numFmtId="0" fontId="0" fillId="0" borderId="13" xfId="0" applyBorder="1" applyAlignment="1">
      <alignment horizontal="right"/>
    </xf>
    <xf numFmtId="0" fontId="0" fillId="0" borderId="5" xfId="0" applyBorder="1" applyAlignment="1">
      <alignment horizontal="left"/>
    </xf>
    <xf numFmtId="0" fontId="0" fillId="0" borderId="5" xfId="0" applyBorder="1" applyAlignment="1">
      <alignment horizontal="right"/>
    </xf>
    <xf numFmtId="0" fontId="14" fillId="0" borderId="1" xfId="0" applyFont="1" applyBorder="1" applyProtection="1">
      <protection locked="0"/>
    </xf>
    <xf numFmtId="0" fontId="14" fillId="0" borderId="5" xfId="0" applyFont="1" applyBorder="1" applyProtection="1">
      <protection locked="0"/>
    </xf>
    <xf numFmtId="49" fontId="2" fillId="0" borderId="17" xfId="0" applyNumberFormat="1" applyFont="1" applyBorder="1" applyAlignment="1">
      <alignment horizontal="center"/>
    </xf>
    <xf numFmtId="49" fontId="2" fillId="0" borderId="27" xfId="0" applyNumberFormat="1" applyFont="1" applyBorder="1" applyAlignment="1">
      <alignment horizontal="center"/>
    </xf>
    <xf numFmtId="49" fontId="10" fillId="0" borderId="12" xfId="0" applyNumberFormat="1" applyFont="1" applyBorder="1" applyAlignment="1" applyProtection="1">
      <alignment horizontal="center"/>
      <protection locked="0"/>
    </xf>
    <xf numFmtId="49" fontId="2" fillId="0" borderId="12" xfId="0" applyNumberFormat="1" applyFont="1" applyBorder="1" applyAlignment="1" applyProtection="1">
      <alignment horizontal="center"/>
      <protection locked="0"/>
    </xf>
    <xf numFmtId="49" fontId="0" fillId="0" borderId="12" xfId="0" applyNumberFormat="1" applyBorder="1" applyAlignment="1">
      <alignment horizontal="center"/>
    </xf>
    <xf numFmtId="49" fontId="2" fillId="0" borderId="17" xfId="0" applyNumberFormat="1" applyFont="1" applyBorder="1" applyAlignment="1" applyProtection="1">
      <alignment horizontal="center"/>
      <protection locked="0"/>
    </xf>
    <xf numFmtId="49" fontId="2" fillId="0" borderId="12" xfId="0" applyNumberFormat="1" applyFont="1" applyBorder="1" applyAlignment="1">
      <alignment horizontal="center"/>
    </xf>
    <xf numFmtId="49" fontId="2" fillId="0" borderId="19" xfId="0" applyNumberFormat="1" applyFont="1" applyBorder="1" applyAlignment="1">
      <alignment horizontal="center"/>
    </xf>
    <xf numFmtId="49" fontId="2" fillId="0" borderId="0" xfId="0" applyNumberFormat="1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4" fillId="0" borderId="5" xfId="0" quotePrefix="1" applyFont="1" applyBorder="1" applyAlignment="1">
      <alignment horizontal="left"/>
    </xf>
    <xf numFmtId="0" fontId="5" fillId="0" borderId="5" xfId="1" applyNumberFormat="1" applyFont="1" applyBorder="1"/>
    <xf numFmtId="0" fontId="0" fillId="0" borderId="1" xfId="0" applyBorder="1" applyAlignment="1" applyProtection="1">
      <alignment horizontal="center"/>
      <protection locked="0"/>
    </xf>
    <xf numFmtId="1" fontId="0" fillId="0" borderId="5" xfId="0" applyNumberFormat="1" applyBorder="1"/>
    <xf numFmtId="0" fontId="2" fillId="0" borderId="6" xfId="0" applyFont="1" applyBorder="1" applyAlignment="1">
      <alignment wrapText="1"/>
    </xf>
    <xf numFmtId="0" fontId="2" fillId="0" borderId="6" xfId="0" applyFont="1" applyBorder="1" applyAlignment="1">
      <alignment horizontal="center" wrapText="1"/>
    </xf>
    <xf numFmtId="0" fontId="0" fillId="0" borderId="7" xfId="0" applyBorder="1" applyAlignment="1">
      <alignment wrapText="1"/>
    </xf>
    <xf numFmtId="0" fontId="0" fillId="0" borderId="1" xfId="0" applyBorder="1" applyAlignment="1">
      <alignment wrapText="1"/>
    </xf>
    <xf numFmtId="1" fontId="0" fillId="0" borderId="1" xfId="0" applyNumberFormat="1" applyBorder="1"/>
    <xf numFmtId="1" fontId="2" fillId="0" borderId="0" xfId="0" applyNumberFormat="1" applyFont="1"/>
    <xf numFmtId="1" fontId="2" fillId="0" borderId="6" xfId="0" applyNumberFormat="1" applyFont="1" applyBorder="1" applyAlignment="1">
      <alignment horizontal="center" wrapText="1"/>
    </xf>
    <xf numFmtId="1" fontId="0" fillId="0" borderId="0" xfId="0" applyNumberFormat="1"/>
    <xf numFmtId="1" fontId="0" fillId="0" borderId="1" xfId="0" applyNumberFormat="1" applyBorder="1" applyProtection="1">
      <protection locked="0"/>
    </xf>
    <xf numFmtId="1" fontId="0" fillId="0" borderId="5" xfId="0" applyNumberFormat="1" applyBorder="1" applyProtection="1">
      <protection locked="0"/>
    </xf>
    <xf numFmtId="1" fontId="0" fillId="0" borderId="10" xfId="0" applyNumberFormat="1" applyBorder="1"/>
    <xf numFmtId="1" fontId="0" fillId="0" borderId="16" xfId="0" applyNumberFormat="1" applyBorder="1"/>
    <xf numFmtId="1" fontId="0" fillId="0" borderId="5" xfId="0" applyNumberFormat="1" applyBorder="1" applyAlignment="1">
      <alignment horizontal="right"/>
    </xf>
    <xf numFmtId="0" fontId="0" fillId="0" borderId="1" xfId="1" applyNumberFormat="1" applyFont="1" applyBorder="1" applyProtection="1">
      <protection locked="0"/>
    </xf>
    <xf numFmtId="10" fontId="0" fillId="0" borderId="5" xfId="0" applyNumberFormat="1" applyBorder="1" applyAlignment="1">
      <alignment horizontal="right"/>
    </xf>
    <xf numFmtId="0" fontId="0" fillId="8" borderId="5" xfId="0" applyFill="1" applyBorder="1"/>
    <xf numFmtId="10" fontId="0" fillId="8" borderId="5" xfId="0" applyNumberFormat="1" applyFill="1" applyBorder="1"/>
    <xf numFmtId="1" fontId="0" fillId="8" borderId="5" xfId="0" applyNumberFormat="1" applyFill="1" applyBorder="1"/>
    <xf numFmtId="0" fontId="0" fillId="8" borderId="5" xfId="0" applyFill="1" applyBorder="1" applyProtection="1">
      <protection locked="0"/>
    </xf>
    <xf numFmtId="0" fontId="0" fillId="8" borderId="0" xfId="0" applyFill="1"/>
    <xf numFmtId="0" fontId="0" fillId="8" borderId="5" xfId="0" applyFill="1" applyBorder="1" applyAlignment="1">
      <alignment horizontal="center"/>
    </xf>
    <xf numFmtId="0" fontId="4" fillId="8" borderId="5" xfId="0" applyFont="1" applyFill="1" applyBorder="1" applyAlignment="1">
      <alignment horizontal="center"/>
    </xf>
    <xf numFmtId="10" fontId="0" fillId="8" borderId="1" xfId="0" applyNumberFormat="1" applyFill="1" applyBorder="1"/>
    <xf numFmtId="1" fontId="0" fillId="8" borderId="1" xfId="0" applyNumberFormat="1" applyFill="1" applyBorder="1"/>
    <xf numFmtId="1" fontId="0" fillId="8" borderId="5" xfId="0" applyNumberFormat="1" applyFill="1" applyBorder="1" applyProtection="1">
      <protection locked="0"/>
    </xf>
    <xf numFmtId="0" fontId="0" fillId="8" borderId="1" xfId="0" applyFill="1" applyBorder="1" applyProtection="1">
      <protection locked="0"/>
    </xf>
    <xf numFmtId="0" fontId="0" fillId="8" borderId="5" xfId="0" quotePrefix="1" applyFill="1" applyBorder="1" applyAlignment="1">
      <alignment horizontal="left"/>
    </xf>
    <xf numFmtId="1" fontId="0" fillId="8" borderId="0" xfId="0" applyNumberFormat="1" applyFill="1"/>
    <xf numFmtId="0" fontId="2" fillId="8" borderId="5" xfId="0" applyFont="1" applyFill="1" applyBorder="1"/>
    <xf numFmtId="0" fontId="14" fillId="8" borderId="5" xfId="0" applyFont="1" applyFill="1" applyBorder="1" applyProtection="1">
      <protection locked="0"/>
    </xf>
    <xf numFmtId="0" fontId="0" fillId="8" borderId="5" xfId="1" applyNumberFormat="1" applyFont="1" applyFill="1" applyBorder="1"/>
    <xf numFmtId="0" fontId="7" fillId="8" borderId="5" xfId="0" applyFont="1" applyFill="1" applyBorder="1" applyAlignment="1">
      <alignment horizontal="center"/>
    </xf>
    <xf numFmtId="1" fontId="0" fillId="8" borderId="10" xfId="0" applyNumberFormat="1" applyFill="1" applyBorder="1"/>
    <xf numFmtId="0" fontId="0" fillId="8" borderId="14" xfId="0" applyFill="1" applyBorder="1" applyAlignment="1">
      <alignment vertical="center"/>
    </xf>
    <xf numFmtId="0" fontId="0" fillId="8" borderId="5" xfId="1" applyNumberFormat="1" applyFont="1" applyFill="1" applyBorder="1" applyAlignment="1">
      <alignment vertical="center"/>
    </xf>
    <xf numFmtId="0" fontId="0" fillId="8" borderId="13" xfId="0" applyFill="1" applyBorder="1" applyProtection="1">
      <protection locked="0"/>
    </xf>
    <xf numFmtId="0" fontId="0" fillId="8" borderId="5" xfId="0" applyFill="1" applyBorder="1" applyAlignment="1" applyProtection="1">
      <alignment horizontal="center"/>
      <protection locked="0"/>
    </xf>
    <xf numFmtId="0" fontId="0" fillId="8" borderId="5" xfId="0" applyFill="1" applyBorder="1" applyAlignment="1" applyProtection="1">
      <alignment vertical="center"/>
      <protection locked="0"/>
    </xf>
    <xf numFmtId="0" fontId="0" fillId="8" borderId="5" xfId="1" applyNumberFormat="1" applyFont="1" applyFill="1" applyBorder="1" applyProtection="1">
      <protection locked="0"/>
    </xf>
    <xf numFmtId="0" fontId="2" fillId="8" borderId="6" xfId="0" applyFont="1" applyFill="1" applyBorder="1"/>
    <xf numFmtId="0" fontId="0" fillId="0" borderId="5" xfId="1" applyNumberFormat="1" applyFont="1" applyFill="1" applyBorder="1"/>
    <xf numFmtId="0" fontId="5" fillId="0" borderId="5" xfId="0" applyFont="1" applyBorder="1"/>
    <xf numFmtId="0" fontId="0" fillId="0" borderId="5" xfId="1" applyNumberFormat="1" applyFont="1" applyFill="1" applyBorder="1" applyProtection="1">
      <protection locked="0"/>
    </xf>
    <xf numFmtId="0" fontId="4" fillId="0" borderId="5" xfId="1" applyNumberFormat="1" applyFont="1" applyFill="1" applyBorder="1" applyAlignment="1" applyProtection="1">
      <alignment horizontal="center"/>
      <protection locked="0"/>
    </xf>
    <xf numFmtId="0" fontId="5" fillId="0" borderId="5" xfId="0" applyFont="1" applyBorder="1" applyAlignment="1" applyProtection="1">
      <alignment vertical="center"/>
      <protection locked="0"/>
    </xf>
    <xf numFmtId="0" fontId="5" fillId="0" borderId="5" xfId="0" applyFont="1" applyBorder="1" applyAlignment="1" applyProtection="1">
      <alignment horizontal="center"/>
      <protection locked="0"/>
    </xf>
    <xf numFmtId="0" fontId="5" fillId="0" borderId="5" xfId="1" applyNumberFormat="1" applyFont="1" applyFill="1" applyBorder="1" applyAlignment="1" applyProtection="1">
      <alignment horizontal="center"/>
      <protection locked="0"/>
    </xf>
    <xf numFmtId="0" fontId="0" fillId="9" borderId="0" xfId="0" applyFill="1"/>
    <xf numFmtId="0" fontId="15" fillId="0" borderId="5" xfId="0" applyFont="1" applyBorder="1"/>
    <xf numFmtId="0" fontId="0" fillId="0" borderId="5" xfId="0" quotePrefix="1" applyBorder="1" applyAlignment="1">
      <alignment horizontal="left" vertical="center"/>
    </xf>
    <xf numFmtId="0" fontId="10" fillId="0" borderId="5" xfId="0" applyFont="1" applyBorder="1"/>
    <xf numFmtId="0" fontId="0" fillId="0" borderId="28" xfId="0" applyBorder="1"/>
    <xf numFmtId="0" fontId="0" fillId="0" borderId="10" xfId="0" applyBorder="1"/>
    <xf numFmtId="2" fontId="0" fillId="0" borderId="5" xfId="0" applyNumberFormat="1" applyBorder="1" applyAlignment="1">
      <alignment horizontal="center"/>
    </xf>
    <xf numFmtId="0" fontId="0" fillId="0" borderId="29" xfId="0" applyBorder="1"/>
    <xf numFmtId="0" fontId="0" fillId="8" borderId="13" xfId="0" applyFill="1" applyBorder="1"/>
    <xf numFmtId="49" fontId="2" fillId="8" borderId="12" xfId="0" applyNumberFormat="1" applyFont="1" applyFill="1" applyBorder="1" applyAlignment="1" applyProtection="1">
      <alignment horizontal="center"/>
      <protection locked="0"/>
    </xf>
    <xf numFmtId="0" fontId="0" fillId="0" borderId="8" xfId="0" applyBorder="1"/>
    <xf numFmtId="0" fontId="0" fillId="0" borderId="8" xfId="0" applyBorder="1" applyAlignment="1">
      <alignment horizontal="center"/>
    </xf>
    <xf numFmtId="0" fontId="4" fillId="0" borderId="8" xfId="0" applyFont="1" applyBorder="1" applyAlignment="1">
      <alignment horizontal="center"/>
    </xf>
    <xf numFmtId="1" fontId="0" fillId="0" borderId="14" xfId="0" applyNumberFormat="1" applyBorder="1"/>
    <xf numFmtId="1" fontId="0" fillId="0" borderId="8" xfId="0" applyNumberFormat="1" applyBorder="1" applyProtection="1">
      <protection locked="0"/>
    </xf>
    <xf numFmtId="0" fontId="0" fillId="0" borderId="14" xfId="0" applyBorder="1" applyProtection="1">
      <protection locked="0"/>
    </xf>
    <xf numFmtId="0" fontId="0" fillId="0" borderId="8" xfId="0" applyBorder="1" applyProtection="1">
      <protection locked="0"/>
    </xf>
    <xf numFmtId="1" fontId="0" fillId="0" borderId="8" xfId="0" applyNumberFormat="1" applyBorder="1"/>
    <xf numFmtId="0" fontId="7" fillId="0" borderId="5" xfId="0" applyFont="1" applyBorder="1"/>
    <xf numFmtId="0" fontId="11" fillId="0" borderId="5" xfId="0" applyFont="1" applyBorder="1" applyProtection="1">
      <protection locked="0"/>
    </xf>
    <xf numFmtId="0" fontId="4" fillId="0" borderId="5" xfId="1" applyNumberFormat="1" applyFont="1" applyFill="1" applyBorder="1"/>
    <xf numFmtId="0" fontId="0" fillId="0" borderId="1" xfId="1" applyNumberFormat="1" applyFont="1" applyFill="1" applyBorder="1"/>
    <xf numFmtId="0" fontId="0" fillId="0" borderId="5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left" vertical="center"/>
      <protection locked="0"/>
    </xf>
    <xf numFmtId="0" fontId="0" fillId="0" borderId="11" xfId="0" applyBorder="1" applyAlignment="1">
      <alignment horizontal="center"/>
    </xf>
    <xf numFmtId="0" fontId="4" fillId="0" borderId="14" xfId="0" applyFont="1" applyBorder="1" applyProtection="1">
      <protection locked="0"/>
    </xf>
    <xf numFmtId="0" fontId="4" fillId="0" borderId="14" xfId="0" applyFont="1" applyBorder="1" applyAlignment="1" applyProtection="1">
      <alignment horizontal="center"/>
      <protection locked="0"/>
    </xf>
    <xf numFmtId="0" fontId="0" fillId="10" borderId="5" xfId="0" applyFill="1" applyBorder="1"/>
    <xf numFmtId="0" fontId="0" fillId="10" borderId="5" xfId="0" applyFill="1" applyBorder="1" applyProtection="1">
      <protection locked="0"/>
    </xf>
    <xf numFmtId="1" fontId="0" fillId="10" borderId="5" xfId="0" applyNumberFormat="1" applyFill="1" applyBorder="1"/>
    <xf numFmtId="0" fontId="0" fillId="10" borderId="0" xfId="0" applyFill="1"/>
    <xf numFmtId="10" fontId="0" fillId="10" borderId="5" xfId="0" applyNumberFormat="1" applyFill="1" applyBorder="1"/>
    <xf numFmtId="0" fontId="4" fillId="10" borderId="5" xfId="0" applyFont="1" applyFill="1" applyBorder="1" applyProtection="1">
      <protection locked="0"/>
    </xf>
    <xf numFmtId="0" fontId="4" fillId="10" borderId="5" xfId="0" applyFont="1" applyFill="1" applyBorder="1" applyAlignment="1" applyProtection="1">
      <alignment horizontal="center"/>
      <protection locked="0"/>
    </xf>
    <xf numFmtId="0" fontId="0" fillId="10" borderId="5" xfId="0" applyFill="1" applyBorder="1" applyAlignment="1" applyProtection="1">
      <alignment horizontal="center"/>
      <protection locked="0"/>
    </xf>
    <xf numFmtId="0" fontId="12" fillId="10" borderId="5" xfId="0" applyFont="1" applyFill="1" applyBorder="1" applyProtection="1">
      <protection locked="0"/>
    </xf>
    <xf numFmtId="0" fontId="2" fillId="6" borderId="5" xfId="0" applyFont="1" applyFill="1" applyBorder="1"/>
    <xf numFmtId="0" fontId="0" fillId="6" borderId="5" xfId="0" applyFill="1" applyBorder="1"/>
    <xf numFmtId="0" fontId="0" fillId="6" borderId="5" xfId="0" applyFill="1" applyBorder="1" applyAlignment="1">
      <alignment horizontal="center"/>
    </xf>
    <xf numFmtId="10" fontId="0" fillId="6" borderId="5" xfId="0" applyNumberFormat="1" applyFill="1" applyBorder="1"/>
    <xf numFmtId="1" fontId="0" fillId="6" borderId="5" xfId="0" applyNumberFormat="1" applyFill="1" applyBorder="1"/>
    <xf numFmtId="1" fontId="0" fillId="6" borderId="1" xfId="0" applyNumberFormat="1" applyFill="1" applyBorder="1"/>
    <xf numFmtId="1" fontId="0" fillId="6" borderId="5" xfId="0" applyNumberFormat="1" applyFill="1" applyBorder="1" applyProtection="1">
      <protection locked="0"/>
    </xf>
    <xf numFmtId="0" fontId="0" fillId="6" borderId="5" xfId="0" applyFill="1" applyBorder="1" applyProtection="1">
      <protection locked="0"/>
    </xf>
    <xf numFmtId="0" fontId="0" fillId="6" borderId="0" xfId="0" applyFill="1"/>
    <xf numFmtId="0" fontId="0" fillId="9" borderId="5" xfId="0" applyFill="1" applyBorder="1"/>
    <xf numFmtId="0" fontId="4" fillId="9" borderId="5" xfId="0" applyFont="1" applyFill="1" applyBorder="1" applyAlignment="1" applyProtection="1">
      <alignment vertical="center"/>
      <protection locked="0"/>
    </xf>
    <xf numFmtId="0" fontId="4" fillId="9" borderId="5" xfId="0" applyFont="1" applyFill="1" applyBorder="1" applyAlignment="1" applyProtection="1">
      <alignment horizontal="center" vertical="center"/>
      <protection locked="0"/>
    </xf>
    <xf numFmtId="0" fontId="4" fillId="9" borderId="5" xfId="1" applyNumberFormat="1" applyFont="1" applyFill="1" applyBorder="1" applyAlignment="1" applyProtection="1">
      <alignment horizontal="center" vertical="center"/>
      <protection locked="0"/>
    </xf>
    <xf numFmtId="10" fontId="0" fillId="9" borderId="1" xfId="0" applyNumberFormat="1" applyFill="1" applyBorder="1"/>
    <xf numFmtId="1" fontId="0" fillId="9" borderId="1" xfId="0" applyNumberFormat="1" applyFill="1" applyBorder="1"/>
    <xf numFmtId="1" fontId="0" fillId="9" borderId="5" xfId="0" applyNumberFormat="1" applyFill="1" applyBorder="1" applyProtection="1">
      <protection locked="0"/>
    </xf>
    <xf numFmtId="0" fontId="12" fillId="9" borderId="1" xfId="0" applyFont="1" applyFill="1" applyBorder="1" applyProtection="1">
      <protection locked="0"/>
    </xf>
    <xf numFmtId="0" fontId="0" fillId="9" borderId="5" xfId="0" applyFill="1" applyBorder="1" applyProtection="1">
      <protection locked="0"/>
    </xf>
    <xf numFmtId="1" fontId="0" fillId="9" borderId="5" xfId="0" applyNumberFormat="1" applyFill="1" applyBorder="1"/>
    <xf numFmtId="0" fontId="0" fillId="9" borderId="5" xfId="0" applyFill="1" applyBorder="1" applyAlignment="1" applyProtection="1">
      <alignment vertical="center"/>
      <protection locked="0"/>
    </xf>
    <xf numFmtId="0" fontId="2" fillId="2" borderId="5" xfId="0" applyFont="1" applyFill="1" applyBorder="1"/>
    <xf numFmtId="0" fontId="0" fillId="2" borderId="5" xfId="0" applyFill="1" applyBorder="1"/>
    <xf numFmtId="0" fontId="0" fillId="2" borderId="5" xfId="0" applyFill="1" applyBorder="1" applyAlignment="1">
      <alignment horizontal="center"/>
    </xf>
    <xf numFmtId="0" fontId="7" fillId="2" borderId="5" xfId="0" applyFont="1" applyFill="1" applyBorder="1" applyAlignment="1">
      <alignment horizontal="center"/>
    </xf>
    <xf numFmtId="0" fontId="7" fillId="2" borderId="5" xfId="1" applyNumberFormat="1" applyFont="1" applyFill="1" applyBorder="1"/>
    <xf numFmtId="10" fontId="0" fillId="2" borderId="5" xfId="0" applyNumberFormat="1" applyFill="1" applyBorder="1"/>
    <xf numFmtId="1" fontId="0" fillId="2" borderId="5" xfId="0" applyNumberFormat="1" applyFill="1" applyBorder="1"/>
    <xf numFmtId="1" fontId="0" fillId="2" borderId="5" xfId="0" applyNumberFormat="1" applyFill="1" applyBorder="1" applyProtection="1">
      <protection locked="0"/>
    </xf>
    <xf numFmtId="0" fontId="0" fillId="2" borderId="5" xfId="0" applyFill="1" applyBorder="1" applyProtection="1">
      <protection locked="0"/>
    </xf>
    <xf numFmtId="1" fontId="0" fillId="2" borderId="10" xfId="0" applyNumberFormat="1" applyFill="1" applyBorder="1"/>
    <xf numFmtId="0" fontId="0" fillId="2" borderId="0" xfId="0" applyFill="1"/>
    <xf numFmtId="0" fontId="2" fillId="11" borderId="5" xfId="0" applyFont="1" applyFill="1" applyBorder="1"/>
    <xf numFmtId="0" fontId="0" fillId="11" borderId="5" xfId="0" applyFill="1" applyBorder="1" applyAlignment="1">
      <alignment vertical="center"/>
    </xf>
    <xf numFmtId="0" fontId="0" fillId="11" borderId="5" xfId="0" applyFill="1" applyBorder="1" applyAlignment="1">
      <alignment horizontal="center"/>
    </xf>
    <xf numFmtId="0" fontId="0" fillId="11" borderId="5" xfId="0" applyFill="1" applyBorder="1"/>
    <xf numFmtId="10" fontId="0" fillId="11" borderId="5" xfId="0" applyNumberFormat="1" applyFill="1" applyBorder="1"/>
    <xf numFmtId="1" fontId="0" fillId="11" borderId="5" xfId="0" applyNumberFormat="1" applyFill="1" applyBorder="1"/>
    <xf numFmtId="1" fontId="0" fillId="11" borderId="5" xfId="0" applyNumberFormat="1" applyFill="1" applyBorder="1" applyProtection="1">
      <protection locked="0"/>
    </xf>
    <xf numFmtId="0" fontId="0" fillId="11" borderId="5" xfId="0" applyFill="1" applyBorder="1" applyProtection="1">
      <protection locked="0"/>
    </xf>
    <xf numFmtId="0" fontId="0" fillId="11" borderId="13" xfId="0" applyFill="1" applyBorder="1" applyProtection="1">
      <protection locked="0"/>
    </xf>
    <xf numFmtId="0" fontId="0" fillId="11" borderId="0" xfId="0" applyFill="1"/>
    <xf numFmtId="10" fontId="0" fillId="2" borderId="1" xfId="0" applyNumberFormat="1" applyFill="1" applyBorder="1"/>
    <xf numFmtId="1" fontId="0" fillId="2" borderId="1" xfId="0" applyNumberFormat="1" applyFill="1" applyBorder="1"/>
    <xf numFmtId="0" fontId="0" fillId="2" borderId="1" xfId="0" applyFill="1" applyBorder="1" applyProtection="1">
      <protection locked="0"/>
    </xf>
    <xf numFmtId="0" fontId="4" fillId="11" borderId="5" xfId="0" applyFont="1" applyFill="1" applyBorder="1" applyProtection="1">
      <protection locked="0"/>
    </xf>
    <xf numFmtId="0" fontId="4" fillId="11" borderId="5" xfId="0" applyFont="1" applyFill="1" applyBorder="1" applyAlignment="1" applyProtection="1">
      <alignment horizontal="center"/>
      <protection locked="0"/>
    </xf>
    <xf numFmtId="10" fontId="0" fillId="11" borderId="1" xfId="0" applyNumberFormat="1" applyFill="1" applyBorder="1"/>
    <xf numFmtId="1" fontId="0" fillId="11" borderId="1" xfId="0" applyNumberFormat="1" applyFill="1" applyBorder="1"/>
    <xf numFmtId="0" fontId="0" fillId="11" borderId="1" xfId="0" applyFill="1" applyBorder="1" applyProtection="1">
      <protection locked="0"/>
    </xf>
    <xf numFmtId="0" fontId="0" fillId="2" borderId="5" xfId="0" applyFill="1" applyBorder="1" applyAlignment="1" applyProtection="1">
      <alignment horizontal="center"/>
      <protection locked="0"/>
    </xf>
    <xf numFmtId="0" fontId="14" fillId="11" borderId="5" xfId="0" applyFont="1" applyFill="1" applyBorder="1"/>
    <xf numFmtId="0" fontId="14" fillId="11" borderId="5" xfId="0" applyFont="1" applyFill="1" applyBorder="1" applyProtection="1">
      <protection locked="0"/>
    </xf>
    <xf numFmtId="0" fontId="14" fillId="11" borderId="5" xfId="0" applyFont="1" applyFill="1" applyBorder="1" applyAlignment="1" applyProtection="1">
      <alignment horizontal="center"/>
      <protection locked="0"/>
    </xf>
    <xf numFmtId="1" fontId="14" fillId="11" borderId="1" xfId="0" applyNumberFormat="1" applyFont="1" applyFill="1" applyBorder="1"/>
    <xf numFmtId="1" fontId="14" fillId="11" borderId="5" xfId="0" applyNumberFormat="1" applyFont="1" applyFill="1" applyBorder="1" applyProtection="1">
      <protection locked="0"/>
    </xf>
    <xf numFmtId="0" fontId="14" fillId="11" borderId="1" xfId="0" applyFont="1" applyFill="1" applyBorder="1" applyProtection="1">
      <protection locked="0"/>
    </xf>
    <xf numFmtId="1" fontId="14" fillId="11" borderId="5" xfId="0" applyNumberFormat="1" applyFont="1" applyFill="1" applyBorder="1"/>
    <xf numFmtId="0" fontId="14" fillId="11" borderId="0" xfId="0" applyFont="1" applyFill="1"/>
    <xf numFmtId="0" fontId="0" fillId="9" borderId="5" xfId="0" applyFill="1" applyBorder="1" applyAlignment="1">
      <alignment horizontal="center"/>
    </xf>
    <xf numFmtId="0" fontId="4" fillId="9" borderId="0" xfId="0" applyFont="1" applyFill="1" applyAlignment="1">
      <alignment horizontal="center"/>
    </xf>
    <xf numFmtId="0" fontId="0" fillId="9" borderId="1" xfId="0" applyFill="1" applyBorder="1" applyProtection="1">
      <protection locked="0"/>
    </xf>
    <xf numFmtId="0" fontId="0" fillId="11" borderId="5" xfId="0" applyFill="1" applyBorder="1" applyAlignment="1" applyProtection="1">
      <alignment horizontal="center"/>
      <protection locked="0"/>
    </xf>
    <xf numFmtId="0" fontId="0" fillId="11" borderId="5" xfId="1" applyNumberFormat="1" applyFont="1" applyFill="1" applyBorder="1"/>
    <xf numFmtId="0" fontId="0" fillId="11" borderId="11" xfId="0" applyFill="1" applyBorder="1"/>
    <xf numFmtId="0" fontId="12" fillId="11" borderId="5" xfId="0" applyFont="1" applyFill="1" applyBorder="1" applyProtection="1">
      <protection locked="0"/>
    </xf>
    <xf numFmtId="0" fontId="4" fillId="9" borderId="5" xfId="0" applyFont="1" applyFill="1" applyBorder="1" applyProtection="1">
      <protection locked="0"/>
    </xf>
    <xf numFmtId="0" fontId="4" fillId="9" borderId="5" xfId="0" applyFont="1" applyFill="1" applyBorder="1" applyAlignment="1" applyProtection="1">
      <alignment horizontal="center"/>
      <protection locked="0"/>
    </xf>
    <xf numFmtId="0" fontId="0" fillId="9" borderId="5" xfId="0" applyFill="1" applyBorder="1" applyAlignment="1" applyProtection="1">
      <alignment horizontal="center"/>
      <protection locked="0"/>
    </xf>
    <xf numFmtId="10" fontId="0" fillId="9" borderId="5" xfId="0" applyNumberFormat="1" applyFill="1" applyBorder="1"/>
    <xf numFmtId="0" fontId="12" fillId="9" borderId="5" xfId="0" applyFont="1" applyFill="1" applyBorder="1" applyProtection="1">
      <protection locked="0"/>
    </xf>
    <xf numFmtId="0" fontId="4" fillId="2" borderId="5" xfId="0" applyFont="1" applyFill="1" applyBorder="1" applyAlignment="1" applyProtection="1">
      <alignment vertical="center"/>
      <protection locked="0"/>
    </xf>
    <xf numFmtId="0" fontId="4" fillId="2" borderId="5" xfId="0" applyFont="1" applyFill="1" applyBorder="1" applyAlignment="1" applyProtection="1">
      <alignment horizontal="center"/>
      <protection locked="0"/>
    </xf>
    <xf numFmtId="0" fontId="2" fillId="9" borderId="5" xfId="0" applyFont="1" applyFill="1" applyBorder="1"/>
    <xf numFmtId="0" fontId="0" fillId="9" borderId="5" xfId="0" quotePrefix="1" applyFill="1" applyBorder="1" applyAlignment="1">
      <alignment horizontal="left"/>
    </xf>
    <xf numFmtId="0" fontId="7" fillId="9" borderId="5" xfId="0" applyFont="1" applyFill="1" applyBorder="1" applyAlignment="1">
      <alignment horizontal="center"/>
    </xf>
    <xf numFmtId="0" fontId="0" fillId="9" borderId="5" xfId="1" applyNumberFormat="1" applyFont="1" applyFill="1" applyBorder="1"/>
    <xf numFmtId="1" fontId="0" fillId="9" borderId="10" xfId="0" applyNumberFormat="1" applyFill="1" applyBorder="1"/>
    <xf numFmtId="0" fontId="7" fillId="11" borderId="5" xfId="0" applyFont="1" applyFill="1" applyBorder="1" applyAlignment="1">
      <alignment horizontal="center"/>
    </xf>
    <xf numFmtId="1" fontId="0" fillId="11" borderId="10" xfId="0" applyNumberFormat="1" applyFill="1" applyBorder="1"/>
    <xf numFmtId="0" fontId="0" fillId="9" borderId="11" xfId="0" applyFill="1" applyBorder="1"/>
    <xf numFmtId="0" fontId="2" fillId="11" borderId="1" xfId="0" applyFont="1" applyFill="1" applyBorder="1"/>
    <xf numFmtId="0" fontId="0" fillId="11" borderId="1" xfId="0" applyFill="1" applyBorder="1" applyAlignment="1" applyProtection="1">
      <alignment horizontal="center"/>
      <protection locked="0"/>
    </xf>
    <xf numFmtId="0" fontId="0" fillId="11" borderId="1" xfId="1" applyNumberFormat="1" applyFont="1" applyFill="1" applyBorder="1" applyProtection="1">
      <protection locked="0"/>
    </xf>
    <xf numFmtId="1" fontId="0" fillId="11" borderId="1" xfId="0" applyNumberFormat="1" applyFill="1" applyBorder="1" applyProtection="1">
      <protection locked="0"/>
    </xf>
    <xf numFmtId="0" fontId="4" fillId="11" borderId="5" xfId="0" applyFont="1" applyFill="1" applyBorder="1" applyAlignment="1" applyProtection="1">
      <alignment vertical="center"/>
      <protection locked="0"/>
    </xf>
    <xf numFmtId="0" fontId="4" fillId="11" borderId="5" xfId="0" applyFont="1" applyFill="1" applyBorder="1" applyAlignment="1">
      <alignment horizontal="left"/>
    </xf>
    <xf numFmtId="0" fontId="4" fillId="11" borderId="5" xfId="0" applyFont="1" applyFill="1" applyBorder="1" applyAlignment="1">
      <alignment horizontal="center"/>
    </xf>
    <xf numFmtId="0" fontId="4" fillId="11" borderId="5" xfId="0" applyFont="1" applyFill="1" applyBorder="1"/>
    <xf numFmtId="0" fontId="14" fillId="0" borderId="0" xfId="0" applyFont="1"/>
    <xf numFmtId="0" fontId="0" fillId="11" borderId="5" xfId="0" quotePrefix="1" applyFill="1" applyBorder="1" applyAlignment="1">
      <alignment horizontal="left"/>
    </xf>
    <xf numFmtId="0" fontId="4" fillId="11" borderId="5" xfId="0" quotePrefix="1" applyFont="1" applyFill="1" applyBorder="1" applyAlignment="1">
      <alignment horizontal="left"/>
    </xf>
    <xf numFmtId="0" fontId="0" fillId="11" borderId="1" xfId="0" applyFill="1" applyBorder="1"/>
    <xf numFmtId="0" fontId="0" fillId="11" borderId="1" xfId="0" applyFill="1" applyBorder="1" applyAlignment="1">
      <alignment horizontal="center"/>
    </xf>
    <xf numFmtId="0" fontId="4" fillId="11" borderId="1" xfId="0" applyFont="1" applyFill="1" applyBorder="1" applyAlignment="1">
      <alignment horizontal="center"/>
    </xf>
    <xf numFmtId="0" fontId="0" fillId="11" borderId="5" xfId="0" applyFill="1" applyBorder="1" applyAlignment="1" applyProtection="1">
      <alignment vertical="center"/>
      <protection locked="0"/>
    </xf>
    <xf numFmtId="0" fontId="0" fillId="11" borderId="5" xfId="0" applyFill="1" applyBorder="1" applyAlignment="1" applyProtection="1">
      <alignment horizontal="center" vertical="center"/>
      <protection locked="0"/>
    </xf>
    <xf numFmtId="0" fontId="0" fillId="11" borderId="5" xfId="1" applyNumberFormat="1" applyFont="1" applyFill="1" applyBorder="1" applyProtection="1">
      <protection locked="0"/>
    </xf>
    <xf numFmtId="0" fontId="13" fillId="11" borderId="5" xfId="0" applyFont="1" applyFill="1" applyBorder="1" applyProtection="1">
      <protection locked="0"/>
    </xf>
    <xf numFmtId="0" fontId="0" fillId="9" borderId="5" xfId="1" applyNumberFormat="1" applyFont="1" applyFill="1" applyBorder="1" applyProtection="1">
      <protection locked="0"/>
    </xf>
    <xf numFmtId="0" fontId="13" fillId="9" borderId="5" xfId="0" applyFont="1" applyFill="1" applyBorder="1" applyProtection="1">
      <protection locked="0"/>
    </xf>
    <xf numFmtId="0" fontId="0" fillId="9" borderId="13" xfId="0" applyFill="1" applyBorder="1" applyProtection="1">
      <protection locked="0"/>
    </xf>
    <xf numFmtId="0" fontId="0" fillId="2" borderId="5" xfId="0" applyFill="1" applyBorder="1" applyAlignment="1">
      <alignment vertical="center"/>
    </xf>
    <xf numFmtId="0" fontId="4" fillId="2" borderId="5" xfId="0" applyFont="1" applyFill="1" applyBorder="1"/>
    <xf numFmtId="0" fontId="0" fillId="2" borderId="13" xfId="0" applyFill="1" applyBorder="1" applyProtection="1">
      <protection locked="0"/>
    </xf>
    <xf numFmtId="0" fontId="0" fillId="6" borderId="5" xfId="0" applyFill="1" applyBorder="1" applyAlignment="1" applyProtection="1">
      <alignment horizontal="center"/>
      <protection locked="0"/>
    </xf>
    <xf numFmtId="0" fontId="4" fillId="11" borderId="5" xfId="1" applyNumberFormat="1" applyFont="1" applyFill="1" applyBorder="1" applyProtection="1">
      <protection locked="0"/>
    </xf>
    <xf numFmtId="0" fontId="0" fillId="11" borderId="5" xfId="0" applyFill="1" applyBorder="1" applyAlignment="1">
      <alignment vertical="top"/>
    </xf>
    <xf numFmtId="0" fontId="4" fillId="11" borderId="5" xfId="1" applyNumberFormat="1" applyFont="1" applyFill="1" applyBorder="1" applyAlignment="1" applyProtection="1">
      <alignment horizontal="center"/>
      <protection locked="0"/>
    </xf>
    <xf numFmtId="0" fontId="12" fillId="11" borderId="1" xfId="0" applyFont="1" applyFill="1" applyBorder="1" applyProtection="1">
      <protection locked="0"/>
    </xf>
    <xf numFmtId="0" fontId="0" fillId="9" borderId="5" xfId="0" applyFill="1" applyBorder="1" applyAlignment="1">
      <alignment vertical="center"/>
    </xf>
    <xf numFmtId="0" fontId="0" fillId="4" borderId="5" xfId="0" applyFill="1" applyBorder="1"/>
    <xf numFmtId="0" fontId="4" fillId="4" borderId="5" xfId="0" applyFont="1" applyFill="1" applyBorder="1" applyProtection="1">
      <protection locked="0"/>
    </xf>
    <xf numFmtId="0" fontId="4" fillId="4" borderId="5" xfId="0" applyFont="1" applyFill="1" applyBorder="1" applyAlignment="1" applyProtection="1">
      <alignment horizontal="center"/>
      <protection locked="0"/>
    </xf>
    <xf numFmtId="0" fontId="4" fillId="4" borderId="5" xfId="1" applyNumberFormat="1" applyFont="1" applyFill="1" applyBorder="1" applyAlignment="1" applyProtection="1">
      <alignment horizontal="center"/>
      <protection locked="0"/>
    </xf>
    <xf numFmtId="10" fontId="0" fillId="4" borderId="1" xfId="0" applyNumberFormat="1" applyFill="1" applyBorder="1"/>
    <xf numFmtId="1" fontId="0" fillId="4" borderId="1" xfId="0" applyNumberFormat="1" applyFill="1" applyBorder="1"/>
    <xf numFmtId="1" fontId="0" fillId="4" borderId="5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5" xfId="0" applyFill="1" applyBorder="1" applyProtection="1">
      <protection locked="0"/>
    </xf>
    <xf numFmtId="1" fontId="0" fillId="4" borderId="5" xfId="0" applyNumberFormat="1" applyFill="1" applyBorder="1"/>
    <xf numFmtId="0" fontId="0" fillId="4" borderId="0" xfId="0" applyFill="1"/>
    <xf numFmtId="0" fontId="4" fillId="4" borderId="5" xfId="0" applyFont="1" applyFill="1" applyBorder="1" applyAlignment="1" applyProtection="1">
      <alignment vertical="center"/>
      <protection locked="0"/>
    </xf>
    <xf numFmtId="10" fontId="0" fillId="4" borderId="5" xfId="0" applyNumberFormat="1" applyFill="1" applyBorder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0" fillId="0" borderId="23" xfId="0" applyBorder="1" applyAlignment="1">
      <alignment horizontal="center"/>
    </xf>
    <xf numFmtId="49" fontId="10" fillId="0" borderId="24" xfId="0" applyNumberFormat="1" applyFont="1" applyBorder="1" applyAlignment="1" applyProtection="1">
      <alignment horizontal="center"/>
      <protection locked="0"/>
    </xf>
    <xf numFmtId="49" fontId="2" fillId="0" borderId="14" xfId="0" applyNumberFormat="1" applyFont="1" applyBorder="1" applyAlignment="1" applyProtection="1">
      <alignment horizontal="center"/>
      <protection locked="0"/>
    </xf>
    <xf numFmtId="49" fontId="2" fillId="0" borderId="25" xfId="0" applyNumberFormat="1" applyFont="1" applyBorder="1" applyAlignment="1" applyProtection="1">
      <alignment horizontal="center"/>
      <protection locked="0"/>
    </xf>
    <xf numFmtId="0" fontId="8" fillId="5" borderId="13" xfId="0" applyFont="1" applyFill="1" applyBorder="1" applyAlignment="1">
      <alignment horizontal="center"/>
    </xf>
    <xf numFmtId="0" fontId="8" fillId="5" borderId="5" xfId="0" applyFont="1" applyFill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3" borderId="0" xfId="0" applyFill="1" applyAlignment="1">
      <alignment horizontal="center"/>
    </xf>
    <xf numFmtId="0" fontId="0" fillId="6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/>
    </xf>
    <xf numFmtId="0" fontId="0" fillId="4" borderId="0" xfId="0" applyFill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S36"/>
  <sheetViews>
    <sheetView zoomScale="150" zoomScaleNormal="150" workbookViewId="0">
      <pane xSplit="12" ySplit="2" topLeftCell="AE24" activePane="bottomRight" state="frozen"/>
      <selection activeCell="A19" sqref="A19:XFD48"/>
      <selection pane="topRight" activeCell="A19" sqref="A19:XFD48"/>
      <selection pane="bottomLeft" activeCell="A19" sqref="A19:XFD48"/>
      <selection pane="bottomRight" activeCell="AH9" sqref="AH9"/>
    </sheetView>
  </sheetViews>
  <sheetFormatPr defaultColWidth="8.85546875" defaultRowHeight="15" x14ac:dyDescent="0.25"/>
  <cols>
    <col min="1" max="1" width="10.5703125" bestFit="1" customWidth="1"/>
    <col min="2" max="2" width="17.85546875" bestFit="1" customWidth="1"/>
    <col min="3" max="3" width="4.42578125" customWidth="1"/>
    <col min="4" max="4" width="6.42578125" hidden="1" customWidth="1"/>
    <col min="5" max="5" width="5.42578125" bestFit="1" customWidth="1"/>
    <col min="6" max="6" width="5.140625" bestFit="1" customWidth="1"/>
    <col min="7" max="7" width="8.28515625" bestFit="1" customWidth="1"/>
    <col min="8" max="8" width="7.140625" style="80" bestFit="1" customWidth="1"/>
    <col min="9" max="9" width="7.7109375" style="80" bestFit="1" customWidth="1"/>
    <col min="10" max="10" width="5" customWidth="1"/>
    <col min="11" max="11" width="5.42578125" customWidth="1"/>
    <col min="12" max="12" width="8.140625" customWidth="1"/>
    <col min="13" max="13" width="3" customWidth="1"/>
    <col min="14" max="15" width="2.85546875" customWidth="1"/>
    <col min="16" max="16" width="7.7109375" customWidth="1"/>
    <col min="17" max="17" width="3.85546875" customWidth="1"/>
    <col min="18" max="18" width="3" customWidth="1"/>
    <col min="19" max="20" width="2.85546875" customWidth="1"/>
    <col min="21" max="21" width="7.140625" customWidth="1"/>
    <col min="22" max="22" width="2.85546875" customWidth="1"/>
    <col min="23" max="23" width="3" customWidth="1"/>
    <col min="24" max="24" width="2.85546875" customWidth="1"/>
    <col min="25" max="25" width="3" customWidth="1"/>
    <col min="26" max="26" width="7.140625" customWidth="1"/>
    <col min="27" max="30" width="3" customWidth="1"/>
    <col min="31" max="31" width="8" customWidth="1"/>
    <col min="32" max="33" width="3" customWidth="1"/>
    <col min="34" max="34" width="4" bestFit="1" customWidth="1"/>
    <col min="35" max="35" width="3" customWidth="1"/>
    <col min="36" max="36" width="8" customWidth="1"/>
    <col min="37" max="37" width="2.85546875" customWidth="1"/>
    <col min="38" max="38" width="3" customWidth="1"/>
    <col min="39" max="39" width="4" customWidth="1"/>
    <col min="40" max="40" width="3" customWidth="1"/>
    <col min="41" max="41" width="8" customWidth="1"/>
    <col min="42" max="43" width="3" customWidth="1"/>
    <col min="44" max="44" width="3.85546875" customWidth="1"/>
    <col min="45" max="45" width="2.85546875" customWidth="1"/>
    <col min="46" max="46" width="8" customWidth="1"/>
    <col min="47" max="47" width="2.85546875" customWidth="1"/>
    <col min="48" max="48" width="3" customWidth="1"/>
    <col min="49" max="49" width="3.85546875" customWidth="1"/>
    <col min="50" max="50" width="2.85546875" customWidth="1"/>
    <col min="51" max="51" width="8.140625" customWidth="1"/>
    <col min="52" max="53" width="2.85546875" customWidth="1"/>
    <col min="54" max="54" width="3.85546875" customWidth="1"/>
    <col min="55" max="55" width="3" customWidth="1"/>
    <col min="56" max="56" width="8.140625" customWidth="1"/>
    <col min="57" max="57" width="3" customWidth="1"/>
    <col min="58" max="58" width="2.85546875" customWidth="1"/>
    <col min="59" max="59" width="3.85546875" customWidth="1"/>
    <col min="60" max="60" width="2.85546875" customWidth="1"/>
    <col min="61" max="61" width="8.140625" customWidth="1"/>
    <col min="62" max="62" width="3" customWidth="1"/>
    <col min="63" max="63" width="2.85546875" customWidth="1"/>
    <col min="64" max="64" width="3.85546875" customWidth="1"/>
    <col min="65" max="65" width="3" customWidth="1"/>
    <col min="66" max="66" width="8.140625" customWidth="1"/>
    <col min="67" max="68" width="3" customWidth="1"/>
    <col min="69" max="69" width="3.85546875" customWidth="1"/>
    <col min="70" max="70" width="3" customWidth="1"/>
    <col min="71" max="71" width="8.140625" customWidth="1"/>
  </cols>
  <sheetData>
    <row r="1" spans="1:71" x14ac:dyDescent="0.25">
      <c r="A1" s="33"/>
      <c r="B1" s="33"/>
      <c r="C1" s="33"/>
      <c r="D1" s="33"/>
      <c r="E1" s="33"/>
      <c r="F1" s="33"/>
      <c r="G1" s="33"/>
      <c r="H1" s="78"/>
      <c r="I1" s="78"/>
      <c r="J1" s="33"/>
      <c r="K1" s="33"/>
      <c r="L1" s="33"/>
      <c r="M1" s="279" t="s">
        <v>319</v>
      </c>
      <c r="N1" s="280"/>
      <c r="O1" s="280"/>
      <c r="P1" s="281"/>
      <c r="Q1" s="279" t="s">
        <v>121</v>
      </c>
      <c r="R1" s="280"/>
      <c r="S1" s="280"/>
      <c r="T1" s="280"/>
      <c r="U1" s="281"/>
      <c r="V1" s="279" t="s">
        <v>276</v>
      </c>
      <c r="W1" s="280"/>
      <c r="X1" s="280"/>
      <c r="Y1" s="280"/>
      <c r="Z1" s="281"/>
      <c r="AA1" s="279" t="s">
        <v>135</v>
      </c>
      <c r="AB1" s="280"/>
      <c r="AC1" s="280"/>
      <c r="AD1" s="280"/>
      <c r="AE1" s="281"/>
      <c r="AF1" s="279" t="s">
        <v>136</v>
      </c>
      <c r="AG1" s="280"/>
      <c r="AH1" s="280"/>
      <c r="AI1" s="280"/>
      <c r="AJ1" s="281"/>
      <c r="AK1" s="279" t="s">
        <v>70</v>
      </c>
      <c r="AL1" s="280"/>
      <c r="AM1" s="280"/>
      <c r="AN1" s="280"/>
      <c r="AO1" s="281"/>
      <c r="AP1" s="279" t="s">
        <v>71</v>
      </c>
      <c r="AQ1" s="280"/>
      <c r="AR1" s="280"/>
      <c r="AS1" s="280"/>
      <c r="AT1" s="281"/>
      <c r="AU1" s="279" t="s">
        <v>48</v>
      </c>
      <c r="AV1" s="280"/>
      <c r="AW1" s="280"/>
      <c r="AX1" s="280"/>
      <c r="AY1" s="281"/>
      <c r="AZ1" s="279" t="s">
        <v>49</v>
      </c>
      <c r="BA1" s="280"/>
      <c r="BB1" s="280"/>
      <c r="BC1" s="280"/>
      <c r="BD1" s="281"/>
      <c r="BE1" s="279" t="s">
        <v>43</v>
      </c>
      <c r="BF1" s="280"/>
      <c r="BG1" s="280"/>
      <c r="BH1" s="280"/>
      <c r="BI1" s="281"/>
      <c r="BJ1" s="279" t="s">
        <v>212</v>
      </c>
      <c r="BK1" s="280"/>
      <c r="BL1" s="280"/>
      <c r="BM1" s="280"/>
      <c r="BN1" s="281"/>
      <c r="BO1" s="279" t="s">
        <v>300</v>
      </c>
      <c r="BP1" s="280"/>
      <c r="BQ1" s="280"/>
      <c r="BR1" s="280"/>
      <c r="BS1" s="281"/>
    </row>
    <row r="2" spans="1:71" ht="31.5" customHeight="1" thickBot="1" x14ac:dyDescent="0.3">
      <c r="A2" s="6" t="s">
        <v>51</v>
      </c>
      <c r="B2" s="6" t="s">
        <v>9</v>
      </c>
      <c r="C2" s="6" t="s">
        <v>60</v>
      </c>
      <c r="D2" s="6" t="s">
        <v>61</v>
      </c>
      <c r="E2" s="73" t="s">
        <v>339</v>
      </c>
      <c r="F2" s="7" t="s">
        <v>154</v>
      </c>
      <c r="G2" s="7" t="s">
        <v>138</v>
      </c>
      <c r="H2" s="79" t="s">
        <v>338</v>
      </c>
      <c r="I2" s="79" t="s">
        <v>337</v>
      </c>
      <c r="J2" s="74" t="s">
        <v>139</v>
      </c>
      <c r="K2" s="6" t="s">
        <v>255</v>
      </c>
      <c r="L2" s="6" t="s">
        <v>165</v>
      </c>
      <c r="M2" s="7" t="s">
        <v>192</v>
      </c>
      <c r="N2" s="7" t="s">
        <v>193</v>
      </c>
      <c r="O2" s="7" t="s">
        <v>108</v>
      </c>
      <c r="P2" s="7" t="s">
        <v>109</v>
      </c>
      <c r="Q2" s="7" t="s">
        <v>110</v>
      </c>
      <c r="R2" s="7" t="s">
        <v>192</v>
      </c>
      <c r="S2" s="7" t="s">
        <v>193</v>
      </c>
      <c r="T2" s="7" t="s">
        <v>108</v>
      </c>
      <c r="U2" s="7" t="s">
        <v>109</v>
      </c>
      <c r="V2" s="7" t="s">
        <v>110</v>
      </c>
      <c r="W2" s="7" t="s">
        <v>192</v>
      </c>
      <c r="X2" s="7" t="s">
        <v>193</v>
      </c>
      <c r="Y2" s="7" t="s">
        <v>108</v>
      </c>
      <c r="Z2" s="7" t="s">
        <v>109</v>
      </c>
      <c r="AA2" s="7" t="s">
        <v>110</v>
      </c>
      <c r="AB2" s="7" t="s">
        <v>192</v>
      </c>
      <c r="AC2" s="7" t="s">
        <v>193</v>
      </c>
      <c r="AD2" s="7" t="s">
        <v>108</v>
      </c>
      <c r="AE2" s="7" t="s">
        <v>109</v>
      </c>
      <c r="AF2" s="7" t="s">
        <v>110</v>
      </c>
      <c r="AG2" s="7" t="s">
        <v>192</v>
      </c>
      <c r="AH2" s="7" t="s">
        <v>193</v>
      </c>
      <c r="AI2" s="7" t="s">
        <v>108</v>
      </c>
      <c r="AJ2" s="7" t="s">
        <v>109</v>
      </c>
      <c r="AK2" s="7" t="s">
        <v>110</v>
      </c>
      <c r="AL2" s="7" t="s">
        <v>192</v>
      </c>
      <c r="AM2" s="7" t="s">
        <v>193</v>
      </c>
      <c r="AN2" s="7" t="s">
        <v>108</v>
      </c>
      <c r="AO2" s="7" t="s">
        <v>109</v>
      </c>
      <c r="AP2" s="7" t="s">
        <v>110</v>
      </c>
      <c r="AQ2" s="7" t="s">
        <v>192</v>
      </c>
      <c r="AR2" s="7" t="s">
        <v>193</v>
      </c>
      <c r="AS2" s="7" t="s">
        <v>108</v>
      </c>
      <c r="AT2" s="7" t="s">
        <v>109</v>
      </c>
      <c r="AU2" s="7" t="s">
        <v>110</v>
      </c>
      <c r="AV2" s="7" t="s">
        <v>192</v>
      </c>
      <c r="AW2" s="7" t="s">
        <v>193</v>
      </c>
      <c r="AX2" s="7" t="s">
        <v>108</v>
      </c>
      <c r="AY2" s="7" t="s">
        <v>109</v>
      </c>
      <c r="AZ2" s="7" t="s">
        <v>110</v>
      </c>
      <c r="BA2" s="7" t="s">
        <v>192</v>
      </c>
      <c r="BB2" s="7" t="s">
        <v>193</v>
      </c>
      <c r="BC2" s="7" t="s">
        <v>108</v>
      </c>
      <c r="BD2" s="7" t="s">
        <v>109</v>
      </c>
      <c r="BE2" s="7" t="s">
        <v>110</v>
      </c>
      <c r="BF2" s="7" t="s">
        <v>192</v>
      </c>
      <c r="BG2" s="7" t="s">
        <v>193</v>
      </c>
      <c r="BH2" s="7" t="s">
        <v>108</v>
      </c>
      <c r="BI2" s="7" t="s">
        <v>109</v>
      </c>
      <c r="BJ2" s="7" t="s">
        <v>110</v>
      </c>
      <c r="BK2" s="7" t="s">
        <v>192</v>
      </c>
      <c r="BL2" s="7" t="s">
        <v>193</v>
      </c>
      <c r="BM2" s="7" t="s">
        <v>108</v>
      </c>
      <c r="BN2" s="7" t="s">
        <v>109</v>
      </c>
      <c r="BO2" s="7" t="s">
        <v>110</v>
      </c>
      <c r="BP2" s="7" t="s">
        <v>192</v>
      </c>
      <c r="BQ2" s="7" t="s">
        <v>193</v>
      </c>
      <c r="BR2" s="7" t="s">
        <v>108</v>
      </c>
      <c r="BS2" s="7" t="s">
        <v>109</v>
      </c>
    </row>
    <row r="3" spans="1:71" x14ac:dyDescent="0.25">
      <c r="A3" s="3" t="s">
        <v>106</v>
      </c>
      <c r="B3" s="4"/>
      <c r="C3" s="4"/>
      <c r="D3" s="4"/>
      <c r="E3" s="76"/>
      <c r="F3" s="4"/>
      <c r="G3" s="5"/>
      <c r="H3" s="77"/>
      <c r="I3" s="77"/>
      <c r="J3" s="8"/>
      <c r="K3" s="8"/>
      <c r="L3" s="57"/>
      <c r="M3" s="8"/>
      <c r="N3" s="8"/>
      <c r="O3" s="8"/>
      <c r="P3" s="4">
        <f>SUM(M3:O3)</f>
        <v>0</v>
      </c>
      <c r="Q3" s="8">
        <v>0</v>
      </c>
      <c r="R3" s="8"/>
      <c r="S3" s="8"/>
      <c r="T3" s="8"/>
      <c r="U3" s="4">
        <f>SUM(P3:T3)</f>
        <v>0</v>
      </c>
      <c r="V3" s="8"/>
      <c r="W3" s="8"/>
      <c r="X3" s="8"/>
      <c r="Y3" s="8"/>
      <c r="Z3" s="4">
        <f>SUM(U3:Y3)</f>
        <v>0</v>
      </c>
      <c r="AA3" s="8"/>
      <c r="AB3" s="8"/>
      <c r="AC3" s="8"/>
      <c r="AD3" s="8"/>
      <c r="AE3" s="4">
        <f>SUM(Z3:AD3)</f>
        <v>0</v>
      </c>
      <c r="AF3" s="8"/>
      <c r="AG3" s="8"/>
      <c r="AH3" s="8"/>
      <c r="AI3" s="8"/>
      <c r="AJ3" s="4">
        <f>SUM(AE3:AI3)</f>
        <v>0</v>
      </c>
      <c r="AK3" s="8"/>
      <c r="AL3" s="8"/>
      <c r="AM3" s="8"/>
      <c r="AN3" s="8"/>
      <c r="AO3" s="4">
        <f>SUM(AJ3:AN3)</f>
        <v>0</v>
      </c>
      <c r="AP3" s="8"/>
      <c r="AQ3" s="8"/>
      <c r="AR3" s="8"/>
      <c r="AS3" s="8"/>
      <c r="AT3" s="4">
        <f>SUM(AO3:AS3)</f>
        <v>0</v>
      </c>
      <c r="AU3" s="8"/>
      <c r="AV3" s="8"/>
      <c r="AW3" s="8"/>
      <c r="AX3" s="8"/>
      <c r="AY3" s="4">
        <f>SUM(AT3:AX3)</f>
        <v>0</v>
      </c>
      <c r="AZ3" s="8"/>
      <c r="BA3" s="8"/>
      <c r="BB3" s="8"/>
      <c r="BC3" s="8"/>
      <c r="BD3" s="4">
        <f>SUM(AY3:BC3)</f>
        <v>0</v>
      </c>
      <c r="BE3" s="8"/>
      <c r="BF3" s="8"/>
      <c r="BG3" s="8"/>
      <c r="BH3" s="8"/>
      <c r="BI3" s="4">
        <f>SUM(BD3:BH3)</f>
        <v>0</v>
      </c>
      <c r="BJ3" s="8"/>
      <c r="BK3" s="8"/>
      <c r="BL3" s="8"/>
      <c r="BM3" s="8"/>
      <c r="BN3" s="4">
        <f>SUM(BI3:BM3)</f>
        <v>0</v>
      </c>
      <c r="BO3" s="8"/>
      <c r="BP3" s="8"/>
      <c r="BQ3" s="8"/>
      <c r="BR3" s="8"/>
      <c r="BS3" s="4">
        <f>SUM(BN3:BR3)</f>
        <v>0</v>
      </c>
    </row>
    <row r="4" spans="1:71" x14ac:dyDescent="0.25">
      <c r="A4" s="1"/>
      <c r="B4" s="1" t="s">
        <v>205</v>
      </c>
      <c r="C4" s="1">
        <v>13</v>
      </c>
      <c r="D4" s="1">
        <v>4919</v>
      </c>
      <c r="E4" s="1">
        <v>17</v>
      </c>
      <c r="F4" s="1">
        <f>IF(B4="MAL",E4,IF(E4&gt;=11,E4+variables!$B$1,11))</f>
        <v>18</v>
      </c>
      <c r="G4" s="2">
        <f>$BS4/F4</f>
        <v>0.88888888888888884</v>
      </c>
      <c r="H4" s="72">
        <v>16</v>
      </c>
      <c r="I4" s="72">
        <f>+H4+J4</f>
        <v>16</v>
      </c>
      <c r="J4" s="9"/>
      <c r="K4" s="9">
        <v>2023</v>
      </c>
      <c r="L4" s="58">
        <v>2023</v>
      </c>
      <c r="M4" s="9"/>
      <c r="N4" s="9"/>
      <c r="O4" s="9"/>
      <c r="P4" s="72">
        <f>+I4</f>
        <v>16</v>
      </c>
      <c r="Q4" s="9">
        <v>0</v>
      </c>
      <c r="R4" s="9"/>
      <c r="S4" s="9"/>
      <c r="T4" s="9"/>
      <c r="U4" s="1">
        <f>SUM(P4:T4)</f>
        <v>16</v>
      </c>
      <c r="V4" s="9"/>
      <c r="W4" s="9"/>
      <c r="X4" s="9"/>
      <c r="Y4" s="9"/>
      <c r="Z4" s="1">
        <f>SUM(U4:Y4)</f>
        <v>16</v>
      </c>
      <c r="AA4" s="9"/>
      <c r="AB4" s="9"/>
      <c r="AC4" s="9"/>
      <c r="AD4" s="9"/>
      <c r="AE4" s="1">
        <f>SUM(Z4:AD4)</f>
        <v>16</v>
      </c>
      <c r="AF4" s="9"/>
      <c r="AG4" s="9"/>
      <c r="AH4" s="9"/>
      <c r="AI4" s="9"/>
      <c r="AJ4" s="1">
        <f>SUM(AE4:AI4)</f>
        <v>16</v>
      </c>
      <c r="AK4" s="9"/>
      <c r="AL4" s="9"/>
      <c r="AM4" s="9"/>
      <c r="AN4" s="9"/>
      <c r="AO4" s="1">
        <f>SUM(AJ4:AN4)</f>
        <v>16</v>
      </c>
      <c r="AP4" s="9"/>
      <c r="AQ4" s="9"/>
      <c r="AR4" s="9"/>
      <c r="AS4" s="9"/>
      <c r="AT4" s="1">
        <f>SUM(AO4:AS4)</f>
        <v>16</v>
      </c>
      <c r="AU4" s="9"/>
      <c r="AV4" s="9"/>
      <c r="AW4" s="9"/>
      <c r="AX4" s="9"/>
      <c r="AY4" s="1">
        <f>SUM(AT4:AX4)</f>
        <v>16</v>
      </c>
      <c r="AZ4" s="9"/>
      <c r="BA4" s="9"/>
      <c r="BB4" s="9"/>
      <c r="BC4" s="9"/>
      <c r="BD4" s="1">
        <f>SUM(AY4:BC4)</f>
        <v>16</v>
      </c>
      <c r="BE4" s="9"/>
      <c r="BF4" s="9"/>
      <c r="BG4" s="9"/>
      <c r="BH4" s="9"/>
      <c r="BI4" s="1">
        <f>SUM(BD4:BH4)</f>
        <v>16</v>
      </c>
      <c r="BJ4" s="9"/>
      <c r="BK4" s="9"/>
      <c r="BL4" s="9"/>
      <c r="BM4" s="9"/>
      <c r="BN4" s="1">
        <f>SUM(BI4:BM4)</f>
        <v>16</v>
      </c>
      <c r="BO4" s="9"/>
      <c r="BP4" s="9"/>
      <c r="BQ4" s="9"/>
      <c r="BR4" s="9"/>
      <c r="BS4" s="1">
        <f>SUM(BN4:BR4)</f>
        <v>16</v>
      </c>
    </row>
    <row r="5" spans="1:71" x14ac:dyDescent="0.25">
      <c r="A5" s="1"/>
      <c r="B5" s="1"/>
      <c r="C5" s="1"/>
      <c r="D5" s="1"/>
      <c r="E5" s="1"/>
      <c r="F5" s="1"/>
      <c r="G5" s="2"/>
      <c r="H5" s="72"/>
      <c r="I5" s="72"/>
      <c r="J5" s="1"/>
      <c r="K5" s="1"/>
      <c r="L5" s="1"/>
      <c r="M5" s="1">
        <f t="shared" ref="M5:AR5" si="0">SUM(M3:M4)</f>
        <v>0</v>
      </c>
      <c r="N5" s="1">
        <f t="shared" si="0"/>
        <v>0</v>
      </c>
      <c r="O5" s="1">
        <f t="shared" si="0"/>
        <v>0</v>
      </c>
      <c r="P5" s="1">
        <f t="shared" si="0"/>
        <v>16</v>
      </c>
      <c r="Q5" s="1">
        <f t="shared" si="0"/>
        <v>0</v>
      </c>
      <c r="R5" s="1">
        <f t="shared" si="0"/>
        <v>0</v>
      </c>
      <c r="S5" s="1">
        <f t="shared" si="0"/>
        <v>0</v>
      </c>
      <c r="T5" s="1">
        <f t="shared" si="0"/>
        <v>0</v>
      </c>
      <c r="U5" s="1">
        <f t="shared" si="0"/>
        <v>16</v>
      </c>
      <c r="V5" s="1">
        <f t="shared" si="0"/>
        <v>0</v>
      </c>
      <c r="W5" s="1">
        <f t="shared" si="0"/>
        <v>0</v>
      </c>
      <c r="X5" s="1">
        <f t="shared" si="0"/>
        <v>0</v>
      </c>
      <c r="Y5" s="1">
        <f t="shared" si="0"/>
        <v>0</v>
      </c>
      <c r="Z5" s="1">
        <f t="shared" si="0"/>
        <v>16</v>
      </c>
      <c r="AA5" s="1">
        <f t="shared" si="0"/>
        <v>0</v>
      </c>
      <c r="AB5" s="1">
        <f t="shared" si="0"/>
        <v>0</v>
      </c>
      <c r="AC5" s="1">
        <f t="shared" si="0"/>
        <v>0</v>
      </c>
      <c r="AD5" s="1">
        <f t="shared" si="0"/>
        <v>0</v>
      </c>
      <c r="AE5" s="1">
        <f t="shared" si="0"/>
        <v>16</v>
      </c>
      <c r="AF5" s="1">
        <f t="shared" si="0"/>
        <v>0</v>
      </c>
      <c r="AG5" s="1">
        <f t="shared" si="0"/>
        <v>0</v>
      </c>
      <c r="AH5" s="1">
        <f t="shared" si="0"/>
        <v>0</v>
      </c>
      <c r="AI5" s="1">
        <f t="shared" si="0"/>
        <v>0</v>
      </c>
      <c r="AJ5" s="1">
        <f t="shared" si="0"/>
        <v>16</v>
      </c>
      <c r="AK5" s="1">
        <f t="shared" si="0"/>
        <v>0</v>
      </c>
      <c r="AL5" s="1">
        <f t="shared" si="0"/>
        <v>0</v>
      </c>
      <c r="AM5" s="1">
        <f t="shared" si="0"/>
        <v>0</v>
      </c>
      <c r="AN5" s="1">
        <f t="shared" si="0"/>
        <v>0</v>
      </c>
      <c r="AO5" s="1">
        <f t="shared" si="0"/>
        <v>16</v>
      </c>
      <c r="AP5" s="1">
        <f t="shared" si="0"/>
        <v>0</v>
      </c>
      <c r="AQ5" s="1">
        <f t="shared" si="0"/>
        <v>0</v>
      </c>
      <c r="AR5" s="1">
        <f t="shared" si="0"/>
        <v>0</v>
      </c>
      <c r="AS5" s="1">
        <f t="shared" ref="AS5:BN5" si="1">SUM(AS3:AS4)</f>
        <v>0</v>
      </c>
      <c r="AT5" s="1">
        <f t="shared" si="1"/>
        <v>16</v>
      </c>
      <c r="AU5" s="1">
        <f t="shared" si="1"/>
        <v>0</v>
      </c>
      <c r="AV5" s="1">
        <f t="shared" si="1"/>
        <v>0</v>
      </c>
      <c r="AW5" s="1">
        <f t="shared" si="1"/>
        <v>0</v>
      </c>
      <c r="AX5" s="1">
        <f t="shared" si="1"/>
        <v>0</v>
      </c>
      <c r="AY5" s="1">
        <f t="shared" si="1"/>
        <v>16</v>
      </c>
      <c r="AZ5" s="1">
        <f t="shared" si="1"/>
        <v>0</v>
      </c>
      <c r="BA5" s="1">
        <f t="shared" si="1"/>
        <v>0</v>
      </c>
      <c r="BB5" s="1">
        <f t="shared" si="1"/>
        <v>0</v>
      </c>
      <c r="BC5" s="1">
        <f t="shared" si="1"/>
        <v>0</v>
      </c>
      <c r="BD5" s="1">
        <f t="shared" si="1"/>
        <v>16</v>
      </c>
      <c r="BE5" s="1">
        <f t="shared" si="1"/>
        <v>0</v>
      </c>
      <c r="BF5" s="1">
        <f t="shared" si="1"/>
        <v>0</v>
      </c>
      <c r="BG5" s="1">
        <f t="shared" si="1"/>
        <v>0</v>
      </c>
      <c r="BH5" s="1">
        <f t="shared" si="1"/>
        <v>0</v>
      </c>
      <c r="BI5" s="1">
        <f t="shared" si="1"/>
        <v>16</v>
      </c>
      <c r="BJ5" s="1">
        <f t="shared" si="1"/>
        <v>0</v>
      </c>
      <c r="BK5" s="1">
        <f t="shared" si="1"/>
        <v>0</v>
      </c>
      <c r="BL5" s="1">
        <f t="shared" si="1"/>
        <v>0</v>
      </c>
      <c r="BM5" s="1">
        <f t="shared" si="1"/>
        <v>0</v>
      </c>
      <c r="BN5" s="1">
        <f t="shared" si="1"/>
        <v>16</v>
      </c>
      <c r="BO5" s="1">
        <f>SUM(BO3:BO4)</f>
        <v>0</v>
      </c>
      <c r="BP5" s="1">
        <f>SUM(BP3:BP4)</f>
        <v>0</v>
      </c>
      <c r="BQ5" s="1">
        <f>SUM(BQ3:BQ4)</f>
        <v>0</v>
      </c>
      <c r="BR5" s="1">
        <f>SUM(BR3:BR4)</f>
        <v>0</v>
      </c>
      <c r="BS5" s="1">
        <f>SUM(BS3:BS4)</f>
        <v>16</v>
      </c>
    </row>
    <row r="6" spans="1:71" x14ac:dyDescent="0.25">
      <c r="A6" s="1"/>
      <c r="B6" s="1" t="s">
        <v>229</v>
      </c>
      <c r="C6" s="1">
        <f>COUNT(C4:C4)</f>
        <v>1</v>
      </c>
      <c r="D6" s="1"/>
      <c r="E6" s="1">
        <f>SUM(E3:E4)</f>
        <v>17</v>
      </c>
      <c r="F6" s="1">
        <f>SUM(F3:F4)</f>
        <v>18</v>
      </c>
      <c r="G6" s="2">
        <f>$BS5/F6</f>
        <v>0.88888888888888884</v>
      </c>
      <c r="H6" s="72"/>
      <c r="I6" s="72">
        <f>+H6+J6</f>
        <v>0</v>
      </c>
      <c r="J6" s="1">
        <f>SUM(J3:J4)</f>
        <v>0</v>
      </c>
      <c r="K6" s="1"/>
      <c r="L6" s="1"/>
      <c r="M6" s="1"/>
      <c r="N6" s="1"/>
      <c r="O6" s="1"/>
      <c r="P6" s="2">
        <f>P5/F6</f>
        <v>0.88888888888888884</v>
      </c>
      <c r="Q6" s="1"/>
      <c r="R6" s="1">
        <f>M5+R5</f>
        <v>0</v>
      </c>
      <c r="S6" s="1">
        <f>N5+S5</f>
        <v>0</v>
      </c>
      <c r="T6" s="1">
        <f>O5+T5</f>
        <v>0</v>
      </c>
      <c r="U6" s="2">
        <f>U5/F6</f>
        <v>0.88888888888888884</v>
      </c>
      <c r="V6" s="1"/>
      <c r="W6" s="1">
        <f>R6+W5</f>
        <v>0</v>
      </c>
      <c r="X6" s="1">
        <f>S6+X5</f>
        <v>0</v>
      </c>
      <c r="Y6" s="1">
        <f>T6+Y5</f>
        <v>0</v>
      </c>
      <c r="Z6" s="2">
        <f>Z5/F6</f>
        <v>0.88888888888888884</v>
      </c>
      <c r="AA6" s="1"/>
      <c r="AB6" s="1">
        <f>W6+AB5</f>
        <v>0</v>
      </c>
      <c r="AC6" s="1">
        <f>X6+AC5</f>
        <v>0</v>
      </c>
      <c r="AD6" s="1">
        <f>Y6+AD5</f>
        <v>0</v>
      </c>
      <c r="AE6" s="2">
        <f>AE5/F6</f>
        <v>0.88888888888888884</v>
      </c>
      <c r="AF6" s="1"/>
      <c r="AG6" s="1">
        <f>AB6+AG5</f>
        <v>0</v>
      </c>
      <c r="AH6" s="1">
        <f>AC6+AH5</f>
        <v>0</v>
      </c>
      <c r="AI6" s="1">
        <f>AD6+AI5</f>
        <v>0</v>
      </c>
      <c r="AJ6" s="2">
        <f>AJ5/F6</f>
        <v>0.88888888888888884</v>
      </c>
      <c r="AK6" s="1"/>
      <c r="AL6" s="1">
        <f>AG6+AL5</f>
        <v>0</v>
      </c>
      <c r="AM6" s="1">
        <f>AH6+AM5</f>
        <v>0</v>
      </c>
      <c r="AN6" s="1">
        <f>AI6+AN5</f>
        <v>0</v>
      </c>
      <c r="AO6" s="2">
        <f>AO5/F6</f>
        <v>0.88888888888888884</v>
      </c>
      <c r="AP6" s="1"/>
      <c r="AQ6" s="1">
        <f>AL6+AQ5</f>
        <v>0</v>
      </c>
      <c r="AR6" s="1">
        <f>AM6+AR5</f>
        <v>0</v>
      </c>
      <c r="AS6" s="1">
        <f>AN6+AS5</f>
        <v>0</v>
      </c>
      <c r="AT6" s="2">
        <f>AT5/F6</f>
        <v>0.88888888888888884</v>
      </c>
      <c r="AU6" s="1"/>
      <c r="AV6" s="1">
        <f>AQ6+AV5</f>
        <v>0</v>
      </c>
      <c r="AW6" s="1">
        <f>AR6+AW5</f>
        <v>0</v>
      </c>
      <c r="AX6" s="1">
        <f>AS6+AX5</f>
        <v>0</v>
      </c>
      <c r="AY6" s="2">
        <f>AY5/F6</f>
        <v>0.88888888888888884</v>
      </c>
      <c r="AZ6" s="1"/>
      <c r="BA6" s="1">
        <f>AV6+BA5</f>
        <v>0</v>
      </c>
      <c r="BB6" s="1">
        <f>AW6+BB5</f>
        <v>0</v>
      </c>
      <c r="BC6" s="1">
        <f>AX6+BC5</f>
        <v>0</v>
      </c>
      <c r="BD6" s="2">
        <f>BD5/F6</f>
        <v>0.88888888888888884</v>
      </c>
      <c r="BE6" s="1"/>
      <c r="BF6" s="1">
        <f>BA6+BF5</f>
        <v>0</v>
      </c>
      <c r="BG6" s="1">
        <f>BB6+BG5</f>
        <v>0</v>
      </c>
      <c r="BH6" s="1">
        <f>BC6+BH5</f>
        <v>0</v>
      </c>
      <c r="BI6" s="2">
        <f>BI5/F6</f>
        <v>0.88888888888888884</v>
      </c>
      <c r="BJ6" s="1"/>
      <c r="BK6" s="1">
        <f>BF6+BK5</f>
        <v>0</v>
      </c>
      <c r="BL6" s="1">
        <f>BG6+BL5</f>
        <v>0</v>
      </c>
      <c r="BM6" s="1">
        <f>BH6+BM5</f>
        <v>0</v>
      </c>
      <c r="BN6" s="2">
        <f>BN5/F6</f>
        <v>0.88888888888888884</v>
      </c>
      <c r="BO6" s="1"/>
      <c r="BP6" s="1">
        <f>BK6+BP5</f>
        <v>0</v>
      </c>
      <c r="BQ6" s="1">
        <f>BL6+BQ5</f>
        <v>0</v>
      </c>
      <c r="BR6" s="1">
        <f>BM6+BR5</f>
        <v>0</v>
      </c>
      <c r="BS6" s="2">
        <f>BS5/F6</f>
        <v>0.88888888888888884</v>
      </c>
    </row>
    <row r="8" spans="1:71" x14ac:dyDescent="0.25">
      <c r="A8" s="20" t="s">
        <v>115</v>
      </c>
      <c r="B8" s="1"/>
      <c r="C8" s="1"/>
      <c r="D8" s="1"/>
      <c r="E8" s="1"/>
      <c r="F8" s="1"/>
      <c r="G8" s="1"/>
      <c r="H8" s="72"/>
      <c r="I8" s="72"/>
      <c r="J8" s="9"/>
      <c r="K8" s="9"/>
      <c r="L8" s="9"/>
      <c r="M8" s="9"/>
      <c r="N8" s="9"/>
      <c r="O8" s="9"/>
      <c r="P8" s="1">
        <f>SUM(M8:O8)</f>
        <v>0</v>
      </c>
      <c r="Q8" s="9"/>
      <c r="R8" s="9"/>
      <c r="S8" s="9"/>
      <c r="T8" s="9"/>
      <c r="U8" s="1">
        <f>SUM(P8:T8)</f>
        <v>0</v>
      </c>
      <c r="V8" s="9"/>
      <c r="W8" s="9"/>
      <c r="X8" s="9"/>
      <c r="Y8" s="9"/>
      <c r="Z8" s="1">
        <f>SUM(U8:Y8)</f>
        <v>0</v>
      </c>
      <c r="AA8" s="9"/>
      <c r="AB8" s="9"/>
      <c r="AC8" s="9"/>
      <c r="AD8" s="9"/>
      <c r="AE8" s="1">
        <f>SUM(Z8:AD8)</f>
        <v>0</v>
      </c>
      <c r="AF8" s="9"/>
      <c r="AG8" s="9"/>
      <c r="AH8" s="9"/>
      <c r="AI8" s="9"/>
      <c r="AJ8" s="1">
        <f>SUM(AE8:AI8)</f>
        <v>0</v>
      </c>
      <c r="AK8" s="9"/>
      <c r="AL8" s="9"/>
      <c r="AM8" s="9"/>
      <c r="AN8" s="9"/>
      <c r="AO8" s="1">
        <f>SUM(AJ8:AN8)</f>
        <v>0</v>
      </c>
      <c r="AP8" s="9"/>
      <c r="AQ8" s="9"/>
      <c r="AR8" s="9"/>
      <c r="AS8" s="9"/>
      <c r="AT8" s="1">
        <f>SUM(AO8:AS8)</f>
        <v>0</v>
      </c>
      <c r="AU8" s="9"/>
      <c r="AV8" s="9"/>
      <c r="AW8" s="9"/>
      <c r="AX8" s="9"/>
      <c r="AY8" s="1">
        <f>SUM(AT8:AX8)</f>
        <v>0</v>
      </c>
      <c r="AZ8" s="9"/>
      <c r="BA8" s="9"/>
      <c r="BB8" s="9"/>
      <c r="BC8" s="9"/>
      <c r="BD8" s="1">
        <f>SUM(AY8:BC8)</f>
        <v>0</v>
      </c>
      <c r="BE8" s="9"/>
      <c r="BF8" s="9"/>
      <c r="BG8" s="9"/>
      <c r="BH8" s="9"/>
      <c r="BI8" s="1">
        <f>SUM(BD8:BH8)</f>
        <v>0</v>
      </c>
      <c r="BJ8" s="9"/>
      <c r="BK8" s="9"/>
      <c r="BL8" s="9"/>
      <c r="BM8" s="9"/>
      <c r="BN8" s="1">
        <f>SUM(BI8:BM8)</f>
        <v>0</v>
      </c>
      <c r="BO8" s="9"/>
      <c r="BP8" s="9"/>
      <c r="BQ8" s="9"/>
      <c r="BR8" s="9"/>
      <c r="BS8" s="1">
        <f>SUM(BN8:BR8)</f>
        <v>0</v>
      </c>
    </row>
    <row r="9" spans="1:71" x14ac:dyDescent="0.25">
      <c r="A9" s="1"/>
      <c r="B9" s="1" t="s">
        <v>216</v>
      </c>
      <c r="C9" s="1">
        <v>2</v>
      </c>
      <c r="D9" s="1">
        <v>9785</v>
      </c>
      <c r="E9" s="1">
        <v>24</v>
      </c>
      <c r="F9" s="1">
        <f>IF(B9="MAL",E9,IF(E9&gt;=11,E9+variables!$B$1,11))</f>
        <v>25</v>
      </c>
      <c r="G9" s="2">
        <f>$BS9/F9</f>
        <v>0.8</v>
      </c>
      <c r="H9" s="72">
        <v>17</v>
      </c>
      <c r="I9" s="72">
        <f>+H9+J9</f>
        <v>17</v>
      </c>
      <c r="J9" s="9"/>
      <c r="K9" s="9">
        <v>2023</v>
      </c>
      <c r="L9" s="9">
        <v>2023</v>
      </c>
      <c r="M9" s="9"/>
      <c r="N9" s="9"/>
      <c r="O9" s="9"/>
      <c r="P9" s="72">
        <f>+H9</f>
        <v>17</v>
      </c>
      <c r="Q9" s="9">
        <v>0</v>
      </c>
      <c r="R9" s="9"/>
      <c r="S9" s="9"/>
      <c r="T9" s="9"/>
      <c r="U9" s="1">
        <f>SUM(P9:T9)</f>
        <v>17</v>
      </c>
      <c r="V9" s="9"/>
      <c r="W9" s="9"/>
      <c r="X9" s="9"/>
      <c r="Y9" s="9"/>
      <c r="Z9" s="1">
        <f>SUM(U9:Y9)</f>
        <v>17</v>
      </c>
      <c r="AA9" s="9"/>
      <c r="AB9" s="9"/>
      <c r="AC9" s="9"/>
      <c r="AD9" s="9"/>
      <c r="AE9" s="1">
        <f>SUM(Z9:AD9)</f>
        <v>17</v>
      </c>
      <c r="AF9" s="9"/>
      <c r="AG9" s="9">
        <v>3</v>
      </c>
      <c r="AH9" s="9"/>
      <c r="AI9" s="9"/>
      <c r="AJ9" s="1">
        <f>SUM(AE9:AI9)</f>
        <v>20</v>
      </c>
      <c r="AK9" s="9"/>
      <c r="AL9" s="9"/>
      <c r="AM9" s="9"/>
      <c r="AN9" s="9"/>
      <c r="AO9" s="1">
        <f>SUM(AJ9:AN9)</f>
        <v>20</v>
      </c>
      <c r="AP9" s="9"/>
      <c r="AQ9" s="9"/>
      <c r="AR9" s="9"/>
      <c r="AS9" s="9"/>
      <c r="AT9" s="1">
        <f>SUM(AO9:AS9)</f>
        <v>20</v>
      </c>
      <c r="AU9" s="9"/>
      <c r="AV9" s="9"/>
      <c r="AW9" s="9"/>
      <c r="AX9" s="9"/>
      <c r="AY9" s="1">
        <f>SUM(AT9:AX9)</f>
        <v>20</v>
      </c>
      <c r="AZ9" s="9"/>
      <c r="BA9" s="9"/>
      <c r="BB9" s="9"/>
      <c r="BC9" s="9"/>
      <c r="BD9" s="1">
        <f>SUM(AY9:BC9)</f>
        <v>20</v>
      </c>
      <c r="BE9" s="9"/>
      <c r="BF9" s="9"/>
      <c r="BG9" s="9"/>
      <c r="BH9" s="9"/>
      <c r="BI9" s="1">
        <f>SUM(BD9:BH9)</f>
        <v>20</v>
      </c>
      <c r="BJ9" s="9"/>
      <c r="BK9" s="9"/>
      <c r="BL9" s="9"/>
      <c r="BM9" s="9"/>
      <c r="BN9" s="1">
        <f>SUM(BI9:BM9)</f>
        <v>20</v>
      </c>
      <c r="BO9" s="9"/>
      <c r="BP9" s="9"/>
      <c r="BQ9" s="9"/>
      <c r="BR9" s="9"/>
      <c r="BS9" s="1">
        <f>SUM(BN9:BR9)</f>
        <v>20</v>
      </c>
    </row>
    <row r="10" spans="1:71" x14ac:dyDescent="0.25">
      <c r="A10" s="1"/>
      <c r="B10" s="1"/>
      <c r="C10" s="1"/>
      <c r="D10" s="1"/>
      <c r="E10" s="1"/>
      <c r="F10" s="1"/>
      <c r="G10" s="2"/>
      <c r="H10" s="72"/>
      <c r="I10" s="72"/>
      <c r="J10" s="9"/>
      <c r="K10" s="9"/>
      <c r="L10" s="9"/>
      <c r="M10" s="1">
        <f>SUM(M9:M9)</f>
        <v>0</v>
      </c>
      <c r="N10" s="1">
        <f>SUM(N9:N9)</f>
        <v>0</v>
      </c>
      <c r="O10" s="1">
        <f>SUM(O9:O9)</f>
        <v>0</v>
      </c>
      <c r="P10" s="1">
        <f>SUM(P9:P9)</f>
        <v>17</v>
      </c>
      <c r="Q10" s="1">
        <f>SUM(Q9:Q9)</f>
        <v>0</v>
      </c>
      <c r="R10" s="1">
        <f t="shared" ref="R10:BN10" si="2">SUM(R9:R9)</f>
        <v>0</v>
      </c>
      <c r="S10" s="1">
        <f t="shared" si="2"/>
        <v>0</v>
      </c>
      <c r="T10" s="1"/>
      <c r="U10" s="1">
        <f t="shared" si="2"/>
        <v>17</v>
      </c>
      <c r="V10" s="1">
        <f t="shared" si="2"/>
        <v>0</v>
      </c>
      <c r="W10" s="1">
        <f t="shared" si="2"/>
        <v>0</v>
      </c>
      <c r="X10" s="1">
        <f t="shared" si="2"/>
        <v>0</v>
      </c>
      <c r="Y10" s="1">
        <f t="shared" si="2"/>
        <v>0</v>
      </c>
      <c r="Z10" s="1">
        <f t="shared" si="2"/>
        <v>17</v>
      </c>
      <c r="AA10" s="1">
        <f t="shared" si="2"/>
        <v>0</v>
      </c>
      <c r="AB10" s="1">
        <f t="shared" si="2"/>
        <v>0</v>
      </c>
      <c r="AC10" s="1">
        <f t="shared" si="2"/>
        <v>0</v>
      </c>
      <c r="AD10" s="1">
        <f t="shared" si="2"/>
        <v>0</v>
      </c>
      <c r="AE10" s="1">
        <f t="shared" si="2"/>
        <v>17</v>
      </c>
      <c r="AF10" s="1">
        <f t="shared" si="2"/>
        <v>0</v>
      </c>
      <c r="AG10" s="1">
        <f t="shared" si="2"/>
        <v>3</v>
      </c>
      <c r="AH10" s="1">
        <f t="shared" si="2"/>
        <v>0</v>
      </c>
      <c r="AI10" s="1">
        <f t="shared" si="2"/>
        <v>0</v>
      </c>
      <c r="AJ10" s="1">
        <f t="shared" si="2"/>
        <v>20</v>
      </c>
      <c r="AK10" s="1">
        <f t="shared" si="2"/>
        <v>0</v>
      </c>
      <c r="AL10" s="1">
        <f t="shared" si="2"/>
        <v>0</v>
      </c>
      <c r="AM10" s="1">
        <f t="shared" si="2"/>
        <v>0</v>
      </c>
      <c r="AN10" s="1">
        <f t="shared" si="2"/>
        <v>0</v>
      </c>
      <c r="AO10" s="1">
        <f t="shared" si="2"/>
        <v>20</v>
      </c>
      <c r="AP10" s="1">
        <f t="shared" si="2"/>
        <v>0</v>
      </c>
      <c r="AQ10" s="1">
        <f t="shared" si="2"/>
        <v>0</v>
      </c>
      <c r="AR10" s="1">
        <f t="shared" si="2"/>
        <v>0</v>
      </c>
      <c r="AS10" s="1">
        <f t="shared" si="2"/>
        <v>0</v>
      </c>
      <c r="AT10" s="1">
        <f t="shared" si="2"/>
        <v>20</v>
      </c>
      <c r="AU10" s="1">
        <f t="shared" si="2"/>
        <v>0</v>
      </c>
      <c r="AV10" s="1">
        <f t="shared" si="2"/>
        <v>0</v>
      </c>
      <c r="AW10" s="1">
        <f t="shared" si="2"/>
        <v>0</v>
      </c>
      <c r="AX10" s="1">
        <f t="shared" si="2"/>
        <v>0</v>
      </c>
      <c r="AY10" s="1">
        <f t="shared" si="2"/>
        <v>20</v>
      </c>
      <c r="AZ10" s="1">
        <f t="shared" si="2"/>
        <v>0</v>
      </c>
      <c r="BA10" s="1">
        <f t="shared" si="2"/>
        <v>0</v>
      </c>
      <c r="BB10" s="1">
        <f t="shared" si="2"/>
        <v>0</v>
      </c>
      <c r="BC10" s="1">
        <f t="shared" si="2"/>
        <v>0</v>
      </c>
      <c r="BD10" s="1">
        <f t="shared" si="2"/>
        <v>20</v>
      </c>
      <c r="BE10" s="1">
        <f t="shared" si="2"/>
        <v>0</v>
      </c>
      <c r="BF10" s="1">
        <f t="shared" si="2"/>
        <v>0</v>
      </c>
      <c r="BG10" s="1">
        <f t="shared" si="2"/>
        <v>0</v>
      </c>
      <c r="BH10" s="1">
        <f t="shared" si="2"/>
        <v>0</v>
      </c>
      <c r="BI10" s="1">
        <f t="shared" si="2"/>
        <v>20</v>
      </c>
      <c r="BJ10" s="1">
        <f t="shared" si="2"/>
        <v>0</v>
      </c>
      <c r="BK10" s="1">
        <f t="shared" si="2"/>
        <v>0</v>
      </c>
      <c r="BL10" s="1">
        <f t="shared" si="2"/>
        <v>0</v>
      </c>
      <c r="BM10" s="1">
        <f t="shared" si="2"/>
        <v>0</v>
      </c>
      <c r="BN10" s="1">
        <f t="shared" si="2"/>
        <v>20</v>
      </c>
      <c r="BO10" s="1">
        <f>SUM(BO9:BO9)</f>
        <v>0</v>
      </c>
      <c r="BP10" s="1">
        <f>SUM(BP9:BP9)</f>
        <v>0</v>
      </c>
      <c r="BQ10" s="1">
        <f>SUM(BQ9:BQ9)</f>
        <v>0</v>
      </c>
      <c r="BR10" s="1">
        <f>SUM(BR9:BR9)</f>
        <v>0</v>
      </c>
      <c r="BS10" s="1">
        <f>SUM(BS9:BS9)</f>
        <v>20</v>
      </c>
    </row>
    <row r="11" spans="1:71" x14ac:dyDescent="0.25">
      <c r="A11" s="1"/>
      <c r="B11" s="1" t="s">
        <v>229</v>
      </c>
      <c r="C11" s="1">
        <f>COUNT(C9:C9)</f>
        <v>1</v>
      </c>
      <c r="D11" s="1"/>
      <c r="E11" s="1">
        <f>SUM(E9:E9)</f>
        <v>24</v>
      </c>
      <c r="F11" s="1">
        <f>SUM(F9:F9)</f>
        <v>25</v>
      </c>
      <c r="G11" s="2">
        <f>$BS10/F11</f>
        <v>0.8</v>
      </c>
      <c r="H11" s="72"/>
      <c r="I11" s="72">
        <f>+H11+J11</f>
        <v>0</v>
      </c>
      <c r="J11" s="1"/>
      <c r="K11" s="1"/>
      <c r="L11" s="1"/>
      <c r="M11" s="1"/>
      <c r="N11" s="1"/>
      <c r="O11" s="1"/>
      <c r="P11" s="2">
        <f>P10/F11</f>
        <v>0.68</v>
      </c>
      <c r="Q11" s="1"/>
      <c r="R11" s="1">
        <f>M10+R10</f>
        <v>0</v>
      </c>
      <c r="S11" s="1">
        <f>N10+S10</f>
        <v>0</v>
      </c>
      <c r="T11" s="1">
        <f>O10+T10</f>
        <v>0</v>
      </c>
      <c r="U11" s="2">
        <f>U10/F11</f>
        <v>0.68</v>
      </c>
      <c r="V11" s="1"/>
      <c r="W11" s="1">
        <f>R11+W10</f>
        <v>0</v>
      </c>
      <c r="X11" s="1">
        <f>S11+X10</f>
        <v>0</v>
      </c>
      <c r="Y11" s="1"/>
      <c r="Z11" s="2">
        <f>Z10/F11</f>
        <v>0.68</v>
      </c>
      <c r="AA11" s="1"/>
      <c r="AB11" s="1">
        <f>W11+AB10</f>
        <v>0</v>
      </c>
      <c r="AC11" s="1">
        <f>X11+AC10</f>
        <v>0</v>
      </c>
      <c r="AD11" s="1">
        <f>Y11+AD10</f>
        <v>0</v>
      </c>
      <c r="AE11" s="2">
        <f>AE10/F11</f>
        <v>0.68</v>
      </c>
      <c r="AF11" s="1"/>
      <c r="AG11" s="1">
        <f>AB11+AG10</f>
        <v>3</v>
      </c>
      <c r="AH11" s="1">
        <f>AC11+AH10</f>
        <v>0</v>
      </c>
      <c r="AI11" s="1">
        <f>AD11+AI10</f>
        <v>0</v>
      </c>
      <c r="AJ11" s="2">
        <f>AJ10/F11</f>
        <v>0.8</v>
      </c>
      <c r="AK11" s="1"/>
      <c r="AL11" s="1">
        <f>AG11+AL10</f>
        <v>3</v>
      </c>
      <c r="AM11" s="1">
        <f>AH11+AM10</f>
        <v>0</v>
      </c>
      <c r="AN11" s="1">
        <f>AI11+AN10</f>
        <v>0</v>
      </c>
      <c r="AO11" s="2">
        <f>AO10/F11</f>
        <v>0.8</v>
      </c>
      <c r="AP11" s="1"/>
      <c r="AQ11" s="1">
        <f>AL11+AQ10</f>
        <v>3</v>
      </c>
      <c r="AR11" s="1">
        <f>AM11+AR10</f>
        <v>0</v>
      </c>
      <c r="AS11" s="1">
        <f>AN11+AS10</f>
        <v>0</v>
      </c>
      <c r="AT11" s="2">
        <f>AT10/F11</f>
        <v>0.8</v>
      </c>
      <c r="AU11" s="1"/>
      <c r="AV11" s="1">
        <f>AQ11+AV10</f>
        <v>3</v>
      </c>
      <c r="AW11" s="1">
        <f>AR11+AW10</f>
        <v>0</v>
      </c>
      <c r="AX11" s="1">
        <f>AS11+AX10</f>
        <v>0</v>
      </c>
      <c r="AY11" s="2">
        <f>AY10/F11</f>
        <v>0.8</v>
      </c>
      <c r="AZ11" s="1"/>
      <c r="BA11" s="1">
        <f>AV11+BA10</f>
        <v>3</v>
      </c>
      <c r="BB11" s="1">
        <f>AW11+BB10</f>
        <v>0</v>
      </c>
      <c r="BC11" s="1">
        <f>AX11+BC10</f>
        <v>0</v>
      </c>
      <c r="BD11" s="2">
        <f>BD10/F11</f>
        <v>0.8</v>
      </c>
      <c r="BE11" s="1"/>
      <c r="BF11" s="1">
        <f>BA11+BF10</f>
        <v>3</v>
      </c>
      <c r="BG11" s="1">
        <f>BB11+BG10</f>
        <v>0</v>
      </c>
      <c r="BH11" s="1">
        <f>BC11+BH10</f>
        <v>0</v>
      </c>
      <c r="BI11" s="2">
        <f>BI10/F11</f>
        <v>0.8</v>
      </c>
      <c r="BJ11" s="1"/>
      <c r="BK11" s="1">
        <f>BF11+BK10</f>
        <v>3</v>
      </c>
      <c r="BL11" s="1">
        <f>BG11+BL10</f>
        <v>0</v>
      </c>
      <c r="BM11" s="1">
        <f>BH11+BM10</f>
        <v>0</v>
      </c>
      <c r="BN11" s="2">
        <f>BN10/F11</f>
        <v>0.8</v>
      </c>
      <c r="BO11" s="1"/>
      <c r="BP11" s="1">
        <f>BK11+BP10</f>
        <v>3</v>
      </c>
      <c r="BQ11" s="1">
        <f>BL11+BQ10</f>
        <v>0</v>
      </c>
      <c r="BR11" s="1">
        <f>BM11+BR10</f>
        <v>0</v>
      </c>
      <c r="BS11" s="2">
        <f>BS10/F11</f>
        <v>0.8</v>
      </c>
    </row>
    <row r="12" spans="1:71" x14ac:dyDescent="0.25">
      <c r="G12" s="37"/>
      <c r="J12" s="31"/>
      <c r="K12" s="31"/>
      <c r="L12" s="31"/>
      <c r="M12" s="31"/>
      <c r="N12" s="31"/>
      <c r="O12" s="31"/>
      <c r="Q12" s="31"/>
      <c r="R12" s="31"/>
      <c r="S12" s="31"/>
      <c r="T12" s="31"/>
      <c r="V12" s="31"/>
      <c r="W12" s="31"/>
      <c r="X12" s="31"/>
      <c r="Y12" s="31"/>
      <c r="AA12" s="31"/>
      <c r="AB12" s="31"/>
      <c r="AC12" s="31"/>
      <c r="AD12" s="31"/>
      <c r="AF12" s="31"/>
      <c r="AG12" s="31"/>
      <c r="AH12" s="31"/>
      <c r="AI12" s="31"/>
      <c r="AK12" s="31"/>
      <c r="AL12" s="31"/>
      <c r="AM12" s="31"/>
      <c r="AN12" s="31"/>
      <c r="AP12" s="31"/>
      <c r="AQ12" s="31"/>
      <c r="AR12" s="31"/>
      <c r="AS12" s="31"/>
      <c r="AU12" s="31"/>
      <c r="AV12" s="31"/>
      <c r="AW12" s="31"/>
      <c r="AX12" s="31"/>
      <c r="AZ12" s="31"/>
      <c r="BA12" s="31"/>
      <c r="BB12" s="31"/>
      <c r="BC12" s="31"/>
      <c r="BE12" s="31"/>
      <c r="BF12" s="31"/>
      <c r="BG12" s="31"/>
      <c r="BH12" s="31"/>
      <c r="BJ12" s="31"/>
      <c r="BK12" s="31"/>
      <c r="BL12" s="31"/>
      <c r="BM12" s="31"/>
      <c r="BO12" s="31"/>
      <c r="BP12" s="31"/>
      <c r="BQ12" s="31"/>
      <c r="BR12" s="31"/>
    </row>
    <row r="13" spans="1:71" s="186" customFormat="1" x14ac:dyDescent="0.25">
      <c r="A13" s="177" t="s">
        <v>408</v>
      </c>
      <c r="B13" s="177" t="s">
        <v>80</v>
      </c>
      <c r="C13" s="177">
        <v>3</v>
      </c>
      <c r="D13" s="177">
        <v>10046</v>
      </c>
      <c r="E13" s="177">
        <v>26</v>
      </c>
      <c r="F13" s="177">
        <f>IF(B13="MAL",E13,IF(E13&gt;=11,E13+variables!$B$1,11))</f>
        <v>27</v>
      </c>
      <c r="G13" s="181">
        <f>$BS13/F13</f>
        <v>0.70370370370370372</v>
      </c>
      <c r="H13" s="182">
        <v>19</v>
      </c>
      <c r="I13" s="182">
        <f>+H13+J13</f>
        <v>19</v>
      </c>
      <c r="J13" s="184"/>
      <c r="K13" s="184">
        <v>2023</v>
      </c>
      <c r="L13" s="184">
        <v>2022</v>
      </c>
      <c r="M13" s="184"/>
      <c r="N13" s="184"/>
      <c r="O13" s="184"/>
      <c r="P13" s="182">
        <f>+H13</f>
        <v>19</v>
      </c>
      <c r="Q13" s="184">
        <v>0</v>
      </c>
      <c r="R13" s="184"/>
      <c r="S13" s="184"/>
      <c r="T13" s="184"/>
      <c r="U13" s="177">
        <f>SUM(P13:T13)</f>
        <v>19</v>
      </c>
      <c r="V13" s="184"/>
      <c r="W13" s="184"/>
      <c r="X13" s="184"/>
      <c r="Y13" s="184"/>
      <c r="Z13" s="177">
        <f>SUM(U13:Y13)</f>
        <v>19</v>
      </c>
      <c r="AA13" s="184"/>
      <c r="AB13" s="184"/>
      <c r="AC13" s="184"/>
      <c r="AD13" s="184"/>
      <c r="AE13" s="177">
        <f>SUM(Z13:AD13)</f>
        <v>19</v>
      </c>
      <c r="AF13" s="184"/>
      <c r="AG13" s="184"/>
      <c r="AH13" s="184"/>
      <c r="AI13" s="184"/>
      <c r="AJ13" s="177">
        <f>SUM(AE13:AI13)</f>
        <v>19</v>
      </c>
      <c r="AK13" s="184"/>
      <c r="AL13" s="184"/>
      <c r="AM13" s="184"/>
      <c r="AN13" s="184"/>
      <c r="AO13" s="177">
        <f>SUM(AJ13:AN13)</f>
        <v>19</v>
      </c>
      <c r="AP13" s="184"/>
      <c r="AQ13" s="184"/>
      <c r="AR13" s="184"/>
      <c r="AS13" s="184"/>
      <c r="AT13" s="177">
        <f>SUM(AO13:AS13)</f>
        <v>19</v>
      </c>
      <c r="AU13" s="184"/>
      <c r="AV13" s="184"/>
      <c r="AW13" s="184"/>
      <c r="AX13" s="184"/>
      <c r="AY13" s="177">
        <f>SUM(AT13:AX13)</f>
        <v>19</v>
      </c>
      <c r="AZ13" s="184"/>
      <c r="BA13" s="184"/>
      <c r="BB13" s="184"/>
      <c r="BC13" s="184"/>
      <c r="BD13" s="177">
        <f>SUM(AY13:BC13)</f>
        <v>19</v>
      </c>
      <c r="BE13" s="184"/>
      <c r="BF13" s="184"/>
      <c r="BG13" s="184"/>
      <c r="BH13" s="184"/>
      <c r="BI13" s="177">
        <f>SUM(BD13:BH13)</f>
        <v>19</v>
      </c>
      <c r="BJ13" s="184"/>
      <c r="BK13" s="184"/>
      <c r="BL13" s="184"/>
      <c r="BM13" s="184"/>
      <c r="BN13" s="177">
        <f>SUM(BI13:BM13)</f>
        <v>19</v>
      </c>
      <c r="BO13" s="184"/>
      <c r="BP13" s="184"/>
      <c r="BQ13" s="184"/>
      <c r="BR13" s="184"/>
      <c r="BS13" s="177">
        <f>SUM(BN13:BR13)</f>
        <v>19</v>
      </c>
    </row>
    <row r="14" spans="1:71" x14ac:dyDescent="0.25">
      <c r="A14" s="1"/>
      <c r="B14" s="1"/>
      <c r="C14" s="1"/>
      <c r="D14" s="1"/>
      <c r="E14" s="1"/>
      <c r="F14" s="1"/>
      <c r="G14" s="1"/>
      <c r="H14" s="72"/>
      <c r="I14" s="72"/>
      <c r="J14" s="1"/>
      <c r="K14" s="1"/>
      <c r="L14" s="1"/>
      <c r="M14" s="1">
        <f>SUM(M13:M13)</f>
        <v>0</v>
      </c>
      <c r="N14" s="1">
        <f t="shared" ref="N14:BN14" si="3">SUM(N13:N13)</f>
        <v>0</v>
      </c>
      <c r="O14" s="1">
        <f t="shared" si="3"/>
        <v>0</v>
      </c>
      <c r="P14" s="1">
        <f t="shared" si="3"/>
        <v>19</v>
      </c>
      <c r="Q14" s="1">
        <f t="shared" si="3"/>
        <v>0</v>
      </c>
      <c r="R14" s="1">
        <f t="shared" si="3"/>
        <v>0</v>
      </c>
      <c r="S14" s="1">
        <f t="shared" si="3"/>
        <v>0</v>
      </c>
      <c r="T14" s="1">
        <f t="shared" si="3"/>
        <v>0</v>
      </c>
      <c r="U14" s="1">
        <f t="shared" si="3"/>
        <v>19</v>
      </c>
      <c r="V14" s="1">
        <f t="shared" si="3"/>
        <v>0</v>
      </c>
      <c r="W14" s="1">
        <f t="shared" si="3"/>
        <v>0</v>
      </c>
      <c r="X14" s="1">
        <f t="shared" si="3"/>
        <v>0</v>
      </c>
      <c r="Y14" s="1">
        <f t="shared" si="3"/>
        <v>0</v>
      </c>
      <c r="Z14" s="1">
        <f t="shared" si="3"/>
        <v>19</v>
      </c>
      <c r="AA14" s="1">
        <f t="shared" si="3"/>
        <v>0</v>
      </c>
      <c r="AB14" s="1">
        <f t="shared" si="3"/>
        <v>0</v>
      </c>
      <c r="AC14" s="1">
        <f t="shared" si="3"/>
        <v>0</v>
      </c>
      <c r="AD14" s="1">
        <f t="shared" si="3"/>
        <v>0</v>
      </c>
      <c r="AE14" s="1">
        <f t="shared" si="3"/>
        <v>19</v>
      </c>
      <c r="AF14" s="1">
        <f t="shared" si="3"/>
        <v>0</v>
      </c>
      <c r="AG14" s="1">
        <f t="shared" si="3"/>
        <v>0</v>
      </c>
      <c r="AH14" s="1">
        <f t="shared" si="3"/>
        <v>0</v>
      </c>
      <c r="AI14" s="1">
        <f t="shared" si="3"/>
        <v>0</v>
      </c>
      <c r="AJ14" s="1">
        <f t="shared" si="3"/>
        <v>19</v>
      </c>
      <c r="AK14" s="1">
        <f t="shared" si="3"/>
        <v>0</v>
      </c>
      <c r="AL14" s="1">
        <f t="shared" si="3"/>
        <v>0</v>
      </c>
      <c r="AM14" s="1">
        <f t="shared" si="3"/>
        <v>0</v>
      </c>
      <c r="AN14" s="1">
        <f t="shared" si="3"/>
        <v>0</v>
      </c>
      <c r="AO14" s="1">
        <f t="shared" si="3"/>
        <v>19</v>
      </c>
      <c r="AP14" s="1">
        <f t="shared" si="3"/>
        <v>0</v>
      </c>
      <c r="AQ14" s="1">
        <f t="shared" si="3"/>
        <v>0</v>
      </c>
      <c r="AR14" s="1">
        <f t="shared" si="3"/>
        <v>0</v>
      </c>
      <c r="AS14" s="1">
        <f t="shared" si="3"/>
        <v>0</v>
      </c>
      <c r="AT14" s="1">
        <f t="shared" si="3"/>
        <v>19</v>
      </c>
      <c r="AU14" s="1">
        <f t="shared" si="3"/>
        <v>0</v>
      </c>
      <c r="AV14" s="1">
        <f t="shared" si="3"/>
        <v>0</v>
      </c>
      <c r="AW14" s="1">
        <f t="shared" si="3"/>
        <v>0</v>
      </c>
      <c r="AX14" s="1">
        <f t="shared" si="3"/>
        <v>0</v>
      </c>
      <c r="AY14" s="1">
        <f t="shared" si="3"/>
        <v>19</v>
      </c>
      <c r="AZ14" s="1">
        <f t="shared" si="3"/>
        <v>0</v>
      </c>
      <c r="BA14" s="1">
        <f t="shared" si="3"/>
        <v>0</v>
      </c>
      <c r="BB14" s="1">
        <f t="shared" si="3"/>
        <v>0</v>
      </c>
      <c r="BC14" s="1">
        <f t="shared" si="3"/>
        <v>0</v>
      </c>
      <c r="BD14" s="1">
        <f t="shared" si="3"/>
        <v>19</v>
      </c>
      <c r="BE14" s="1">
        <f t="shared" si="3"/>
        <v>0</v>
      </c>
      <c r="BF14" s="1">
        <f t="shared" si="3"/>
        <v>0</v>
      </c>
      <c r="BG14" s="1">
        <f t="shared" si="3"/>
        <v>0</v>
      </c>
      <c r="BH14" s="1">
        <f t="shared" si="3"/>
        <v>0</v>
      </c>
      <c r="BI14" s="1">
        <f t="shared" si="3"/>
        <v>19</v>
      </c>
      <c r="BJ14" s="1">
        <f t="shared" si="3"/>
        <v>0</v>
      </c>
      <c r="BK14" s="1">
        <f t="shared" si="3"/>
        <v>0</v>
      </c>
      <c r="BL14" s="1">
        <f t="shared" si="3"/>
        <v>0</v>
      </c>
      <c r="BM14" s="1">
        <f t="shared" si="3"/>
        <v>0</v>
      </c>
      <c r="BN14" s="1">
        <f t="shared" si="3"/>
        <v>19</v>
      </c>
      <c r="BO14" s="1">
        <f>SUM(BO13:BO13)</f>
        <v>0</v>
      </c>
      <c r="BP14" s="1">
        <f>SUM(BP13:BP13)</f>
        <v>0</v>
      </c>
      <c r="BQ14" s="1">
        <f>SUM(BQ13:BQ13)</f>
        <v>0</v>
      </c>
      <c r="BR14" s="1">
        <f>SUM(BR13:BR13)</f>
        <v>0</v>
      </c>
      <c r="BS14" s="1">
        <f>SUM(BS13:BS13)</f>
        <v>19</v>
      </c>
    </row>
    <row r="15" spans="1:71" x14ac:dyDescent="0.25">
      <c r="A15" s="1"/>
      <c r="B15" s="1" t="s">
        <v>229</v>
      </c>
      <c r="C15" s="1">
        <f>COUNT(C13:C13)</f>
        <v>1</v>
      </c>
      <c r="D15" s="1"/>
      <c r="E15" s="1">
        <f>SUM(E13:E13)</f>
        <v>26</v>
      </c>
      <c r="F15" s="1">
        <f>SUM(F13:F13)</f>
        <v>27</v>
      </c>
      <c r="G15" s="2">
        <f>$BS14/F15</f>
        <v>0.70370370370370372</v>
      </c>
      <c r="H15" s="72"/>
      <c r="I15" s="72">
        <f>+H15+J15</f>
        <v>0</v>
      </c>
      <c r="J15" s="1">
        <f>SUM(J13:J13)</f>
        <v>0</v>
      </c>
      <c r="K15" s="1"/>
      <c r="L15" s="1"/>
      <c r="M15" s="1"/>
      <c r="N15" s="1"/>
      <c r="O15" s="1"/>
      <c r="P15" s="2">
        <f>P14/F15</f>
        <v>0.70370370370370372</v>
      </c>
      <c r="Q15" s="1"/>
      <c r="R15" s="1">
        <f>M14+R14</f>
        <v>0</v>
      </c>
      <c r="S15" s="1">
        <f>N14+S14</f>
        <v>0</v>
      </c>
      <c r="T15" s="1">
        <f>O14+T14</f>
        <v>0</v>
      </c>
      <c r="U15" s="2">
        <f>U14/F15</f>
        <v>0.70370370370370372</v>
      </c>
      <c r="V15" s="1"/>
      <c r="W15" s="1">
        <f>R15+W14</f>
        <v>0</v>
      </c>
      <c r="X15" s="1">
        <f>S15+X14</f>
        <v>0</v>
      </c>
      <c r="Y15" s="1">
        <f>T15+Y14</f>
        <v>0</v>
      </c>
      <c r="Z15" s="2">
        <f>Z14/F15</f>
        <v>0.70370370370370372</v>
      </c>
      <c r="AA15" s="1"/>
      <c r="AB15" s="1">
        <f>W15+AB14</f>
        <v>0</v>
      </c>
      <c r="AC15" s="1">
        <f>X15+AC14</f>
        <v>0</v>
      </c>
      <c r="AD15" s="1">
        <f>Y15+AD14</f>
        <v>0</v>
      </c>
      <c r="AE15" s="2">
        <f>AE14/F15</f>
        <v>0.70370370370370372</v>
      </c>
      <c r="AF15" s="1"/>
      <c r="AG15" s="1">
        <f>AB15+AG14</f>
        <v>0</v>
      </c>
      <c r="AH15" s="1">
        <f>AC15+AH14</f>
        <v>0</v>
      </c>
      <c r="AI15" s="1">
        <f>AD15+AI14</f>
        <v>0</v>
      </c>
      <c r="AJ15" s="2">
        <f>AJ14/F15</f>
        <v>0.70370370370370372</v>
      </c>
      <c r="AK15" s="1"/>
      <c r="AL15" s="1">
        <f>AG15+AL14</f>
        <v>0</v>
      </c>
      <c r="AM15" s="1">
        <f>AH15+AM14</f>
        <v>0</v>
      </c>
      <c r="AN15" s="1">
        <f>AI15+AN14</f>
        <v>0</v>
      </c>
      <c r="AO15" s="2">
        <f>AO14/F15</f>
        <v>0.70370370370370372</v>
      </c>
      <c r="AP15" s="1"/>
      <c r="AQ15" s="1">
        <f>AL15+AQ14</f>
        <v>0</v>
      </c>
      <c r="AR15" s="1">
        <f>AM15+AR14</f>
        <v>0</v>
      </c>
      <c r="AS15" s="1">
        <f>AN15+AS14</f>
        <v>0</v>
      </c>
      <c r="AT15" s="2">
        <f>AT14/F15</f>
        <v>0.70370370370370372</v>
      </c>
      <c r="AU15" s="1"/>
      <c r="AV15" s="1">
        <f>AQ15+AV14</f>
        <v>0</v>
      </c>
      <c r="AW15" s="1">
        <f>AR15+AW14</f>
        <v>0</v>
      </c>
      <c r="AX15" s="1">
        <f>AS15+AX14</f>
        <v>0</v>
      </c>
      <c r="AY15" s="2">
        <f>AY14/F15</f>
        <v>0.70370370370370372</v>
      </c>
      <c r="AZ15" s="1"/>
      <c r="BA15" s="1">
        <f>AV15+BA14</f>
        <v>0</v>
      </c>
      <c r="BB15" s="1">
        <f>AW15+BB14</f>
        <v>0</v>
      </c>
      <c r="BC15" s="1">
        <f>AX15+BC14</f>
        <v>0</v>
      </c>
      <c r="BD15" s="2">
        <f>BD14/F15</f>
        <v>0.70370370370370372</v>
      </c>
      <c r="BE15" s="1"/>
      <c r="BF15" s="1">
        <f>BA15+BF14</f>
        <v>0</v>
      </c>
      <c r="BG15" s="1">
        <f>BB15+BG14</f>
        <v>0</v>
      </c>
      <c r="BH15" s="1">
        <f>BC15+BH14</f>
        <v>0</v>
      </c>
      <c r="BI15" s="2">
        <f>BI14/F15</f>
        <v>0.70370370370370372</v>
      </c>
      <c r="BJ15" s="1"/>
      <c r="BK15" s="1">
        <f>BF15+BK14</f>
        <v>0</v>
      </c>
      <c r="BL15" s="1">
        <f>BG15+BL14</f>
        <v>0</v>
      </c>
      <c r="BM15" s="1">
        <f>BH15+BM14</f>
        <v>0</v>
      </c>
      <c r="BN15" s="2">
        <f>BN14/F15</f>
        <v>0.70370370370370372</v>
      </c>
      <c r="BO15" s="1"/>
      <c r="BP15" s="1">
        <f>BK15+BP14</f>
        <v>0</v>
      </c>
      <c r="BQ15" s="1">
        <f>BL15+BQ14</f>
        <v>0</v>
      </c>
      <c r="BR15" s="1">
        <f>BM15+BR14</f>
        <v>0</v>
      </c>
      <c r="BS15" s="2">
        <f>BS14/F15</f>
        <v>0.70370370370370372</v>
      </c>
    </row>
    <row r="17" spans="1:71" x14ac:dyDescent="0.25">
      <c r="A17" s="20" t="s">
        <v>261</v>
      </c>
      <c r="B17" s="1"/>
      <c r="C17" s="1"/>
      <c r="D17" s="1"/>
      <c r="E17" s="1"/>
      <c r="F17" s="1"/>
      <c r="G17" s="2"/>
      <c r="H17" s="72"/>
      <c r="I17" s="72"/>
      <c r="J17" s="9"/>
      <c r="K17" s="9">
        <v>2023</v>
      </c>
      <c r="L17" s="9">
        <v>2023</v>
      </c>
      <c r="M17" s="9"/>
      <c r="N17" s="9"/>
      <c r="O17" s="9"/>
      <c r="P17" s="72">
        <f>+H17</f>
        <v>0</v>
      </c>
      <c r="Q17" s="9"/>
      <c r="R17" s="9"/>
      <c r="S17" s="9"/>
      <c r="T17" s="9"/>
      <c r="U17" s="72">
        <f>+SUM(P17:T17)</f>
        <v>0</v>
      </c>
      <c r="V17" s="9"/>
      <c r="W17" s="9"/>
      <c r="X17" s="9"/>
      <c r="Y17" s="9"/>
      <c r="Z17" s="1">
        <f t="shared" ref="Z17:Z25" si="4">SUM(U17:Y17)</f>
        <v>0</v>
      </c>
      <c r="AA17" s="9"/>
      <c r="AB17" s="9"/>
      <c r="AC17" s="9"/>
      <c r="AD17" s="9"/>
      <c r="AE17" s="1">
        <f t="shared" ref="AE17:AE25" si="5">SUM(Z17:AD17)</f>
        <v>0</v>
      </c>
      <c r="AF17" s="9"/>
      <c r="AG17" s="9"/>
      <c r="AH17" s="9"/>
      <c r="AI17" s="9"/>
      <c r="AJ17" s="1">
        <f t="shared" ref="AJ17:AJ25" si="6">SUM(AE17:AI17)</f>
        <v>0</v>
      </c>
      <c r="AK17" s="9"/>
      <c r="AL17" s="9"/>
      <c r="AM17" s="9"/>
      <c r="AN17" s="9"/>
      <c r="AO17" s="1">
        <f t="shared" ref="AO17:AO25" si="7">SUM(AJ17:AN17)</f>
        <v>0</v>
      </c>
      <c r="AP17" s="9"/>
      <c r="AQ17" s="9"/>
      <c r="AR17" s="9"/>
      <c r="AS17" s="9"/>
      <c r="AT17" s="1">
        <f t="shared" ref="AT17:AT25" si="8">SUM(AO17:AS17)</f>
        <v>0</v>
      </c>
      <c r="AU17" s="9"/>
      <c r="AV17" s="9"/>
      <c r="AW17" s="9"/>
      <c r="AX17" s="9"/>
      <c r="AY17" s="1">
        <f t="shared" ref="AY17:AY25" si="9">SUM(AT17:AX17)</f>
        <v>0</v>
      </c>
      <c r="AZ17" s="9"/>
      <c r="BA17" s="9"/>
      <c r="BB17" s="9"/>
      <c r="BC17" s="9"/>
      <c r="BD17" s="1">
        <f t="shared" ref="BD17:BD25" si="10">SUM(AY17:BC17)</f>
        <v>0</v>
      </c>
      <c r="BE17" s="9"/>
      <c r="BF17" s="9"/>
      <c r="BG17" s="9"/>
      <c r="BH17" s="9"/>
      <c r="BI17" s="1">
        <f t="shared" ref="BI17:BI25" si="11">SUM(BD17:BH17)</f>
        <v>0</v>
      </c>
      <c r="BJ17" s="9"/>
      <c r="BK17" s="9"/>
      <c r="BL17" s="9"/>
      <c r="BM17" s="9"/>
      <c r="BN17" s="1">
        <f t="shared" ref="BN17:BN25" si="12">SUM(BI17:BM17)</f>
        <v>0</v>
      </c>
      <c r="BO17" s="9"/>
      <c r="BP17" s="9"/>
      <c r="BQ17" s="9"/>
      <c r="BR17" s="9"/>
      <c r="BS17" s="1">
        <f t="shared" ref="BS17:BS25" si="13">SUM(BN17:BR17)</f>
        <v>0</v>
      </c>
    </row>
    <row r="18" spans="1:71" s="92" customFormat="1" x14ac:dyDescent="0.25">
      <c r="A18" s="88"/>
      <c r="B18" s="88" t="s">
        <v>67</v>
      </c>
      <c r="C18" s="88">
        <v>2</v>
      </c>
      <c r="D18" s="88">
        <v>549</v>
      </c>
      <c r="E18" s="88">
        <v>32</v>
      </c>
      <c r="F18" s="88"/>
      <c r="G18" s="89">
        <f>$BS18/E18</f>
        <v>0.75</v>
      </c>
      <c r="H18" s="90">
        <v>20</v>
      </c>
      <c r="I18" s="90">
        <f t="shared" ref="I18:I25" si="14">+H18+J18</f>
        <v>20</v>
      </c>
      <c r="J18" s="91"/>
      <c r="K18" s="91">
        <v>2023</v>
      </c>
      <c r="L18" s="9">
        <v>2023</v>
      </c>
      <c r="M18" s="91">
        <v>4</v>
      </c>
      <c r="N18" s="91"/>
      <c r="O18" s="91"/>
      <c r="P18" s="90">
        <f>+H18+SUM(M18:O18)</f>
        <v>24</v>
      </c>
      <c r="Q18" s="91"/>
      <c r="R18" s="91"/>
      <c r="S18" s="91"/>
      <c r="T18" s="91"/>
      <c r="U18" s="90">
        <f t="shared" ref="U18:U25" si="15">+SUM(P18:T18)</f>
        <v>24</v>
      </c>
      <c r="V18" s="91"/>
      <c r="W18" s="91"/>
      <c r="X18" s="91"/>
      <c r="Y18" s="91"/>
      <c r="Z18" s="88">
        <f t="shared" si="4"/>
        <v>24</v>
      </c>
      <c r="AA18" s="91"/>
      <c r="AB18" s="91"/>
      <c r="AC18" s="91"/>
      <c r="AD18" s="91"/>
      <c r="AE18" s="88">
        <f t="shared" si="5"/>
        <v>24</v>
      </c>
      <c r="AF18" s="91"/>
      <c r="AG18" s="91"/>
      <c r="AH18" s="91"/>
      <c r="AI18" s="91"/>
      <c r="AJ18" s="88">
        <f t="shared" si="6"/>
        <v>24</v>
      </c>
      <c r="AK18" s="91"/>
      <c r="AL18" s="91"/>
      <c r="AM18" s="91"/>
      <c r="AN18" s="91"/>
      <c r="AO18" s="88">
        <f t="shared" si="7"/>
        <v>24</v>
      </c>
      <c r="AP18" s="91"/>
      <c r="AQ18" s="91"/>
      <c r="AR18" s="91"/>
      <c r="AS18" s="91"/>
      <c r="AT18" s="88">
        <f t="shared" si="8"/>
        <v>24</v>
      </c>
      <c r="AU18" s="91"/>
      <c r="AV18" s="91"/>
      <c r="AW18" s="91"/>
      <c r="AX18" s="91"/>
      <c r="AY18" s="88">
        <f t="shared" si="9"/>
        <v>24</v>
      </c>
      <c r="AZ18" s="91"/>
      <c r="BA18" s="91"/>
      <c r="BB18" s="91"/>
      <c r="BC18" s="91"/>
      <c r="BD18" s="88">
        <f t="shared" si="10"/>
        <v>24</v>
      </c>
      <c r="BE18" s="91"/>
      <c r="BF18" s="91"/>
      <c r="BG18" s="91"/>
      <c r="BH18" s="91"/>
      <c r="BI18" s="88">
        <f t="shared" si="11"/>
        <v>24</v>
      </c>
      <c r="BJ18" s="91"/>
      <c r="BK18" s="91"/>
      <c r="BL18" s="91"/>
      <c r="BM18" s="91"/>
      <c r="BN18" s="88">
        <f t="shared" si="12"/>
        <v>24</v>
      </c>
      <c r="BO18" s="91"/>
      <c r="BP18" s="91"/>
      <c r="BQ18" s="91"/>
      <c r="BR18" s="91"/>
      <c r="BS18" s="88">
        <f t="shared" si="13"/>
        <v>24</v>
      </c>
    </row>
    <row r="19" spans="1:71" x14ac:dyDescent="0.25">
      <c r="A19" s="1"/>
      <c r="B19" s="1" t="s">
        <v>281</v>
      </c>
      <c r="C19" s="1">
        <v>6</v>
      </c>
      <c r="D19" s="1">
        <v>9907</v>
      </c>
      <c r="E19" s="1">
        <v>20</v>
      </c>
      <c r="F19" s="88"/>
      <c r="G19" s="89">
        <f t="shared" ref="G19:G25" si="16">$BS19/E19</f>
        <v>0.6</v>
      </c>
      <c r="H19" s="72">
        <v>6</v>
      </c>
      <c r="I19" s="72">
        <f t="shared" si="14"/>
        <v>6</v>
      </c>
      <c r="J19" s="9"/>
      <c r="K19" s="9">
        <v>2023</v>
      </c>
      <c r="L19" s="9">
        <v>2023</v>
      </c>
      <c r="M19" s="9"/>
      <c r="N19" s="9">
        <v>1</v>
      </c>
      <c r="O19" s="9">
        <v>2</v>
      </c>
      <c r="P19" s="72">
        <f t="shared" ref="P19:P25" si="17">+H19+SUM(M19:O19)</f>
        <v>9</v>
      </c>
      <c r="Q19" s="9"/>
      <c r="R19" s="9"/>
      <c r="S19" s="9"/>
      <c r="T19" s="9"/>
      <c r="U19" s="72">
        <f t="shared" si="15"/>
        <v>9</v>
      </c>
      <c r="V19" s="9"/>
      <c r="W19" s="9"/>
      <c r="X19" s="9"/>
      <c r="Y19" s="9">
        <v>3</v>
      </c>
      <c r="Z19" s="1">
        <f t="shared" si="4"/>
        <v>12</v>
      </c>
      <c r="AA19" s="9"/>
      <c r="AB19" s="9"/>
      <c r="AC19" s="9"/>
      <c r="AD19" s="9"/>
      <c r="AE19" s="1">
        <f t="shared" si="5"/>
        <v>12</v>
      </c>
      <c r="AF19" s="9"/>
      <c r="AG19" s="9"/>
      <c r="AH19" s="9"/>
      <c r="AI19" s="9"/>
      <c r="AJ19" s="1">
        <f t="shared" si="6"/>
        <v>12</v>
      </c>
      <c r="AK19" s="9"/>
      <c r="AL19" s="9"/>
      <c r="AM19" s="9"/>
      <c r="AN19" s="9"/>
      <c r="AO19" s="1">
        <f t="shared" si="7"/>
        <v>12</v>
      </c>
      <c r="AP19" s="9"/>
      <c r="AQ19" s="9"/>
      <c r="AR19" s="9"/>
      <c r="AS19" s="9"/>
      <c r="AT19" s="1">
        <f t="shared" si="8"/>
        <v>12</v>
      </c>
      <c r="AU19" s="9"/>
      <c r="AV19" s="9"/>
      <c r="AW19" s="9"/>
      <c r="AX19" s="9"/>
      <c r="AY19" s="1">
        <f t="shared" si="9"/>
        <v>12</v>
      </c>
      <c r="AZ19" s="9"/>
      <c r="BA19" s="9"/>
      <c r="BB19" s="9"/>
      <c r="BC19" s="9"/>
      <c r="BD19" s="1">
        <f t="shared" si="10"/>
        <v>12</v>
      </c>
      <c r="BE19" s="9"/>
      <c r="BF19" s="9"/>
      <c r="BG19" s="9"/>
      <c r="BH19" s="9"/>
      <c r="BI19" s="1">
        <f t="shared" si="11"/>
        <v>12</v>
      </c>
      <c r="BJ19" s="9"/>
      <c r="BK19" s="9"/>
      <c r="BL19" s="9"/>
      <c r="BM19" s="9"/>
      <c r="BN19" s="1">
        <f t="shared" si="12"/>
        <v>12</v>
      </c>
      <c r="BO19" s="9"/>
      <c r="BP19" s="9"/>
      <c r="BQ19" s="9"/>
      <c r="BR19" s="9"/>
      <c r="BS19" s="1">
        <f t="shared" si="13"/>
        <v>12</v>
      </c>
    </row>
    <row r="20" spans="1:71" s="196" customFormat="1" x14ac:dyDescent="0.25">
      <c r="A20" s="190"/>
      <c r="B20" s="190" t="s">
        <v>223</v>
      </c>
      <c r="C20" s="190">
        <v>10</v>
      </c>
      <c r="D20" s="190">
        <v>9399</v>
      </c>
      <c r="E20" s="190">
        <v>73</v>
      </c>
      <c r="F20" s="190"/>
      <c r="G20" s="191">
        <f t="shared" si="16"/>
        <v>1</v>
      </c>
      <c r="H20" s="192">
        <v>60</v>
      </c>
      <c r="I20" s="192">
        <f t="shared" si="14"/>
        <v>62</v>
      </c>
      <c r="J20" s="194">
        <v>2</v>
      </c>
      <c r="K20" s="194">
        <v>2023</v>
      </c>
      <c r="L20" s="194">
        <v>2023</v>
      </c>
      <c r="M20" s="194"/>
      <c r="N20" s="194"/>
      <c r="O20" s="194"/>
      <c r="P20" s="192">
        <f t="shared" si="17"/>
        <v>60</v>
      </c>
      <c r="Q20" s="194">
        <v>2</v>
      </c>
      <c r="R20" s="194">
        <v>1</v>
      </c>
      <c r="S20" s="194">
        <v>10</v>
      </c>
      <c r="T20" s="194"/>
      <c r="U20" s="192">
        <f t="shared" si="15"/>
        <v>73</v>
      </c>
      <c r="V20" s="194"/>
      <c r="W20" s="194"/>
      <c r="X20" s="194"/>
      <c r="Y20" s="194"/>
      <c r="Z20" s="190">
        <f t="shared" si="4"/>
        <v>73</v>
      </c>
      <c r="AA20" s="194"/>
      <c r="AB20" s="194"/>
      <c r="AC20" s="194"/>
      <c r="AD20" s="194"/>
      <c r="AE20" s="190">
        <f t="shared" si="5"/>
        <v>73</v>
      </c>
      <c r="AF20" s="194"/>
      <c r="AG20" s="194"/>
      <c r="AH20" s="194"/>
      <c r="AI20" s="194"/>
      <c r="AJ20" s="190">
        <f t="shared" si="6"/>
        <v>73</v>
      </c>
      <c r="AK20" s="194"/>
      <c r="AL20" s="194"/>
      <c r="AM20" s="194"/>
      <c r="AN20" s="194"/>
      <c r="AO20" s="190">
        <f t="shared" si="7"/>
        <v>73</v>
      </c>
      <c r="AP20" s="194"/>
      <c r="AQ20" s="194"/>
      <c r="AR20" s="194"/>
      <c r="AS20" s="194"/>
      <c r="AT20" s="190">
        <f t="shared" si="8"/>
        <v>73</v>
      </c>
      <c r="AU20" s="194"/>
      <c r="AV20" s="194"/>
      <c r="AW20" s="194"/>
      <c r="AX20" s="194"/>
      <c r="AY20" s="190">
        <f t="shared" si="9"/>
        <v>73</v>
      </c>
      <c r="AZ20" s="194"/>
      <c r="BA20" s="194"/>
      <c r="BB20" s="194"/>
      <c r="BC20" s="194"/>
      <c r="BD20" s="190">
        <f t="shared" si="10"/>
        <v>73</v>
      </c>
      <c r="BE20" s="194"/>
      <c r="BF20" s="194"/>
      <c r="BG20" s="194"/>
      <c r="BH20" s="194"/>
      <c r="BI20" s="190">
        <f t="shared" si="11"/>
        <v>73</v>
      </c>
      <c r="BJ20" s="194"/>
      <c r="BK20" s="194"/>
      <c r="BL20" s="194"/>
      <c r="BM20" s="194"/>
      <c r="BN20" s="190">
        <f t="shared" si="12"/>
        <v>73</v>
      </c>
      <c r="BO20" s="194"/>
      <c r="BP20" s="194"/>
      <c r="BQ20" s="194"/>
      <c r="BR20" s="194"/>
      <c r="BS20" s="190">
        <f t="shared" si="13"/>
        <v>73</v>
      </c>
    </row>
    <row r="21" spans="1:71" s="120" customFormat="1" x14ac:dyDescent="0.25">
      <c r="A21" s="165"/>
      <c r="B21" s="165" t="s">
        <v>282</v>
      </c>
      <c r="C21" s="165">
        <v>11</v>
      </c>
      <c r="D21" s="165">
        <v>9400</v>
      </c>
      <c r="E21" s="165">
        <v>60</v>
      </c>
      <c r="F21" s="165"/>
      <c r="G21" s="224">
        <f t="shared" si="16"/>
        <v>1.0333333333333334</v>
      </c>
      <c r="H21" s="174">
        <v>58</v>
      </c>
      <c r="I21" s="174">
        <f t="shared" si="14"/>
        <v>59</v>
      </c>
      <c r="J21" s="173">
        <v>1</v>
      </c>
      <c r="K21" s="173">
        <v>2023</v>
      </c>
      <c r="L21" s="173">
        <v>2023</v>
      </c>
      <c r="M21" s="173"/>
      <c r="N21" s="173"/>
      <c r="O21" s="173"/>
      <c r="P21" s="174">
        <f t="shared" si="17"/>
        <v>58</v>
      </c>
      <c r="Q21" s="173"/>
      <c r="R21" s="173"/>
      <c r="S21" s="173"/>
      <c r="T21" s="173"/>
      <c r="U21" s="174">
        <f t="shared" si="15"/>
        <v>58</v>
      </c>
      <c r="V21" s="173"/>
      <c r="W21" s="173"/>
      <c r="X21" s="173"/>
      <c r="Y21" s="173"/>
      <c r="Z21" s="165">
        <f t="shared" si="4"/>
        <v>58</v>
      </c>
      <c r="AA21" s="173"/>
      <c r="AB21" s="173"/>
      <c r="AC21" s="173"/>
      <c r="AD21" s="173"/>
      <c r="AE21" s="165">
        <f t="shared" si="5"/>
        <v>58</v>
      </c>
      <c r="AF21" s="173">
        <v>1</v>
      </c>
      <c r="AG21" s="173">
        <v>3</v>
      </c>
      <c r="AH21" s="173"/>
      <c r="AI21" s="173"/>
      <c r="AJ21" s="165">
        <f t="shared" si="6"/>
        <v>62</v>
      </c>
      <c r="AK21" s="173"/>
      <c r="AL21" s="173"/>
      <c r="AM21" s="173"/>
      <c r="AN21" s="173"/>
      <c r="AO21" s="165">
        <f t="shared" si="7"/>
        <v>62</v>
      </c>
      <c r="AP21" s="173"/>
      <c r="AQ21" s="173"/>
      <c r="AR21" s="173"/>
      <c r="AS21" s="173"/>
      <c r="AT21" s="165">
        <f t="shared" si="8"/>
        <v>62</v>
      </c>
      <c r="AU21" s="173"/>
      <c r="AV21" s="173"/>
      <c r="AW21" s="173"/>
      <c r="AX21" s="173"/>
      <c r="AY21" s="165">
        <f t="shared" si="9"/>
        <v>62</v>
      </c>
      <c r="AZ21" s="173"/>
      <c r="BA21" s="173"/>
      <c r="BB21" s="173"/>
      <c r="BC21" s="173"/>
      <c r="BD21" s="165">
        <f t="shared" si="10"/>
        <v>62</v>
      </c>
      <c r="BE21" s="173"/>
      <c r="BF21" s="173"/>
      <c r="BG21" s="173"/>
      <c r="BH21" s="173"/>
      <c r="BI21" s="165">
        <f t="shared" si="11"/>
        <v>62</v>
      </c>
      <c r="BJ21" s="173"/>
      <c r="BK21" s="173"/>
      <c r="BL21" s="173"/>
      <c r="BM21" s="173"/>
      <c r="BN21" s="165">
        <f t="shared" si="12"/>
        <v>62</v>
      </c>
      <c r="BO21" s="173"/>
      <c r="BP21" s="173"/>
      <c r="BQ21" s="173"/>
      <c r="BR21" s="173"/>
      <c r="BS21" s="165">
        <f t="shared" si="13"/>
        <v>62</v>
      </c>
    </row>
    <row r="22" spans="1:71" x14ac:dyDescent="0.25">
      <c r="A22" s="1"/>
      <c r="B22" s="1" t="s">
        <v>224</v>
      </c>
      <c r="C22" s="1">
        <v>13</v>
      </c>
      <c r="D22" s="1">
        <v>9972</v>
      </c>
      <c r="E22" s="1">
        <v>57</v>
      </c>
      <c r="F22" s="88"/>
      <c r="G22" s="89">
        <f t="shared" si="16"/>
        <v>0.59649122807017541</v>
      </c>
      <c r="H22" s="72">
        <v>34</v>
      </c>
      <c r="I22" s="72">
        <f t="shared" si="14"/>
        <v>34</v>
      </c>
      <c r="J22" s="9"/>
      <c r="K22" s="9">
        <v>2023</v>
      </c>
      <c r="L22" s="9">
        <v>2023</v>
      </c>
      <c r="M22" s="9"/>
      <c r="N22" s="9"/>
      <c r="O22" s="9"/>
      <c r="P22" s="72">
        <f t="shared" si="17"/>
        <v>34</v>
      </c>
      <c r="Q22" s="9"/>
      <c r="R22" s="9"/>
      <c r="S22" s="9"/>
      <c r="T22" s="9"/>
      <c r="U22" s="72">
        <f t="shared" si="15"/>
        <v>34</v>
      </c>
      <c r="V22" s="9"/>
      <c r="W22" s="9"/>
      <c r="X22" s="9"/>
      <c r="Y22" s="9"/>
      <c r="Z22" s="1">
        <f t="shared" si="4"/>
        <v>34</v>
      </c>
      <c r="AA22" s="9"/>
      <c r="AB22" s="9"/>
      <c r="AC22" s="9"/>
      <c r="AD22" s="9"/>
      <c r="AE22" s="1">
        <f t="shared" si="5"/>
        <v>34</v>
      </c>
      <c r="AF22" s="9"/>
      <c r="AG22" s="9"/>
      <c r="AH22" s="9"/>
      <c r="AI22" s="9"/>
      <c r="AJ22" s="1">
        <f t="shared" si="6"/>
        <v>34</v>
      </c>
      <c r="AK22" s="9"/>
      <c r="AL22" s="9"/>
      <c r="AM22" s="9"/>
      <c r="AN22" s="9"/>
      <c r="AO22" s="1">
        <f t="shared" si="7"/>
        <v>34</v>
      </c>
      <c r="AP22" s="9"/>
      <c r="AQ22" s="9"/>
      <c r="AR22" s="9"/>
      <c r="AS22" s="9"/>
      <c r="AT22" s="1">
        <f t="shared" si="8"/>
        <v>34</v>
      </c>
      <c r="AU22" s="9"/>
      <c r="AV22" s="9"/>
      <c r="AW22" s="9"/>
      <c r="AX22" s="9"/>
      <c r="AY22" s="1">
        <f t="shared" si="9"/>
        <v>34</v>
      </c>
      <c r="AZ22" s="9"/>
      <c r="BA22" s="9"/>
      <c r="BB22" s="9"/>
      <c r="BC22" s="9"/>
      <c r="BD22" s="1">
        <f t="shared" si="10"/>
        <v>34</v>
      </c>
      <c r="BE22" s="9"/>
      <c r="BF22" s="9"/>
      <c r="BG22" s="9"/>
      <c r="BH22" s="9"/>
      <c r="BI22" s="1">
        <f t="shared" si="11"/>
        <v>34</v>
      </c>
      <c r="BJ22" s="9"/>
      <c r="BK22" s="9"/>
      <c r="BL22" s="9"/>
      <c r="BM22" s="9"/>
      <c r="BN22" s="1">
        <f t="shared" si="12"/>
        <v>34</v>
      </c>
      <c r="BO22" s="9"/>
      <c r="BP22" s="9"/>
      <c r="BQ22" s="9"/>
      <c r="BR22" s="9"/>
      <c r="BS22" s="1">
        <f t="shared" si="13"/>
        <v>34</v>
      </c>
    </row>
    <row r="23" spans="1:71" s="92" customFormat="1" x14ac:dyDescent="0.25">
      <c r="A23" s="88"/>
      <c r="B23" s="88" t="s">
        <v>260</v>
      </c>
      <c r="C23" s="88">
        <v>14</v>
      </c>
      <c r="D23" s="88">
        <v>1433</v>
      </c>
      <c r="E23" s="88">
        <v>32</v>
      </c>
      <c r="F23" s="88"/>
      <c r="G23" s="89">
        <f t="shared" si="16"/>
        <v>0.8125</v>
      </c>
      <c r="H23" s="90">
        <v>22</v>
      </c>
      <c r="I23" s="90">
        <f t="shared" si="14"/>
        <v>22</v>
      </c>
      <c r="J23" s="91"/>
      <c r="K23" s="91">
        <v>2023</v>
      </c>
      <c r="L23" s="9">
        <v>2023</v>
      </c>
      <c r="M23" s="91"/>
      <c r="N23" s="91"/>
      <c r="O23" s="91"/>
      <c r="P23" s="90">
        <f t="shared" si="17"/>
        <v>22</v>
      </c>
      <c r="Q23" s="91"/>
      <c r="R23" s="91"/>
      <c r="S23" s="91"/>
      <c r="T23" s="91"/>
      <c r="U23" s="90">
        <f t="shared" si="15"/>
        <v>22</v>
      </c>
      <c r="V23" s="91"/>
      <c r="W23" s="91"/>
      <c r="X23" s="91">
        <v>3</v>
      </c>
      <c r="Y23" s="91">
        <v>1</v>
      </c>
      <c r="Z23" s="88">
        <f t="shared" si="4"/>
        <v>26</v>
      </c>
      <c r="AA23" s="91"/>
      <c r="AB23" s="91"/>
      <c r="AC23" s="91"/>
      <c r="AD23" s="91"/>
      <c r="AE23" s="88">
        <f t="shared" si="5"/>
        <v>26</v>
      </c>
      <c r="AF23" s="91"/>
      <c r="AG23" s="91"/>
      <c r="AH23" s="91"/>
      <c r="AI23" s="91"/>
      <c r="AJ23" s="88">
        <f t="shared" si="6"/>
        <v>26</v>
      </c>
      <c r="AK23" s="91"/>
      <c r="AL23" s="91"/>
      <c r="AM23" s="91"/>
      <c r="AN23" s="91"/>
      <c r="AO23" s="88">
        <f t="shared" si="7"/>
        <v>26</v>
      </c>
      <c r="AP23" s="91"/>
      <c r="AQ23" s="91"/>
      <c r="AR23" s="91"/>
      <c r="AS23" s="91"/>
      <c r="AT23" s="88">
        <f t="shared" si="8"/>
        <v>26</v>
      </c>
      <c r="AU23" s="91"/>
      <c r="AV23" s="91"/>
      <c r="AW23" s="91"/>
      <c r="AX23" s="91"/>
      <c r="AY23" s="88">
        <f t="shared" si="9"/>
        <v>26</v>
      </c>
      <c r="AZ23" s="91"/>
      <c r="BA23" s="91"/>
      <c r="BB23" s="91"/>
      <c r="BC23" s="91"/>
      <c r="BD23" s="88">
        <f t="shared" si="10"/>
        <v>26</v>
      </c>
      <c r="BE23" s="91"/>
      <c r="BF23" s="91"/>
      <c r="BG23" s="91"/>
      <c r="BH23" s="91"/>
      <c r="BI23" s="88">
        <f t="shared" si="11"/>
        <v>26</v>
      </c>
      <c r="BJ23" s="91"/>
      <c r="BK23" s="91"/>
      <c r="BL23" s="91"/>
      <c r="BM23" s="91"/>
      <c r="BN23" s="88">
        <f t="shared" si="12"/>
        <v>26</v>
      </c>
      <c r="BO23" s="91"/>
      <c r="BP23" s="91"/>
      <c r="BQ23" s="91"/>
      <c r="BR23" s="91"/>
      <c r="BS23" s="88">
        <f t="shared" si="13"/>
        <v>26</v>
      </c>
    </row>
    <row r="24" spans="1:71" s="92" customFormat="1" x14ac:dyDescent="0.25">
      <c r="A24" s="88"/>
      <c r="B24" s="88" t="s">
        <v>225</v>
      </c>
      <c r="C24" s="88">
        <v>23</v>
      </c>
      <c r="D24" s="88">
        <v>541</v>
      </c>
      <c r="E24" s="88">
        <v>31</v>
      </c>
      <c r="F24" s="88"/>
      <c r="G24" s="89">
        <f t="shared" si="16"/>
        <v>0.80645161290322576</v>
      </c>
      <c r="H24" s="90">
        <v>15</v>
      </c>
      <c r="I24" s="90">
        <f t="shared" si="14"/>
        <v>15</v>
      </c>
      <c r="J24" s="91"/>
      <c r="K24" s="91">
        <v>2023</v>
      </c>
      <c r="L24" s="9">
        <v>2023</v>
      </c>
      <c r="M24" s="91">
        <v>1</v>
      </c>
      <c r="N24" s="91"/>
      <c r="O24" s="91"/>
      <c r="P24" s="90">
        <f t="shared" si="17"/>
        <v>16</v>
      </c>
      <c r="Q24" s="91"/>
      <c r="R24" s="91"/>
      <c r="S24" s="91"/>
      <c r="T24" s="91"/>
      <c r="U24" s="90">
        <f t="shared" si="15"/>
        <v>16</v>
      </c>
      <c r="V24" s="91"/>
      <c r="W24" s="91"/>
      <c r="X24" s="91"/>
      <c r="Y24" s="91"/>
      <c r="Z24" s="88">
        <f t="shared" si="4"/>
        <v>16</v>
      </c>
      <c r="AA24" s="91"/>
      <c r="AB24" s="91"/>
      <c r="AC24" s="91"/>
      <c r="AD24" s="91"/>
      <c r="AE24" s="88">
        <f t="shared" si="5"/>
        <v>16</v>
      </c>
      <c r="AF24" s="91"/>
      <c r="AG24" s="91"/>
      <c r="AH24" s="91">
        <v>8</v>
      </c>
      <c r="AI24" s="91">
        <v>1</v>
      </c>
      <c r="AJ24" s="88">
        <f t="shared" si="6"/>
        <v>25</v>
      </c>
      <c r="AK24" s="91"/>
      <c r="AL24" s="91"/>
      <c r="AM24" s="91"/>
      <c r="AN24" s="91"/>
      <c r="AO24" s="88">
        <f t="shared" si="7"/>
        <v>25</v>
      </c>
      <c r="AP24" s="91"/>
      <c r="AQ24" s="91"/>
      <c r="AR24" s="91"/>
      <c r="AS24" s="91"/>
      <c r="AT24" s="88">
        <f t="shared" si="8"/>
        <v>25</v>
      </c>
      <c r="AU24" s="91"/>
      <c r="AV24" s="91"/>
      <c r="AW24" s="91"/>
      <c r="AX24" s="91"/>
      <c r="AY24" s="88">
        <f t="shared" si="9"/>
        <v>25</v>
      </c>
      <c r="AZ24" s="91"/>
      <c r="BA24" s="91"/>
      <c r="BB24" s="91"/>
      <c r="BC24" s="91"/>
      <c r="BD24" s="88">
        <f t="shared" si="10"/>
        <v>25</v>
      </c>
      <c r="BE24" s="91"/>
      <c r="BF24" s="91"/>
      <c r="BG24" s="91"/>
      <c r="BH24" s="91"/>
      <c r="BI24" s="88">
        <f t="shared" si="11"/>
        <v>25</v>
      </c>
      <c r="BJ24" s="91"/>
      <c r="BK24" s="91"/>
      <c r="BL24" s="91"/>
      <c r="BM24" s="91"/>
      <c r="BN24" s="88">
        <f t="shared" si="12"/>
        <v>25</v>
      </c>
      <c r="BO24" s="91"/>
      <c r="BP24" s="91"/>
      <c r="BQ24" s="91"/>
      <c r="BR24" s="91"/>
      <c r="BS24" s="88">
        <f t="shared" si="13"/>
        <v>25</v>
      </c>
    </row>
    <row r="25" spans="1:71" x14ac:dyDescent="0.25">
      <c r="A25" s="1"/>
      <c r="B25" s="1" t="s">
        <v>247</v>
      </c>
      <c r="C25" s="1">
        <v>777</v>
      </c>
      <c r="D25" s="1">
        <v>6306</v>
      </c>
      <c r="E25" s="1">
        <v>27</v>
      </c>
      <c r="F25" s="88"/>
      <c r="G25" s="89">
        <f t="shared" si="16"/>
        <v>0.48148148148148145</v>
      </c>
      <c r="H25" s="72">
        <v>13</v>
      </c>
      <c r="I25" s="72">
        <f t="shared" si="14"/>
        <v>13</v>
      </c>
      <c r="J25" s="9"/>
      <c r="K25" s="9">
        <v>2023</v>
      </c>
      <c r="L25" s="9">
        <v>2023</v>
      </c>
      <c r="M25" s="9"/>
      <c r="N25" s="9"/>
      <c r="O25" s="9"/>
      <c r="P25" s="72">
        <f t="shared" si="17"/>
        <v>13</v>
      </c>
      <c r="Q25" s="9"/>
      <c r="R25" s="9"/>
      <c r="S25" s="9"/>
      <c r="T25" s="9"/>
      <c r="U25" s="72">
        <f t="shared" si="15"/>
        <v>13</v>
      </c>
      <c r="V25" s="9"/>
      <c r="W25" s="9"/>
      <c r="X25" s="9"/>
      <c r="Y25" s="9"/>
      <c r="Z25" s="1">
        <f t="shared" si="4"/>
        <v>13</v>
      </c>
      <c r="AA25" s="9"/>
      <c r="AB25" s="9"/>
      <c r="AC25" s="9"/>
      <c r="AD25" s="9"/>
      <c r="AE25" s="1">
        <f t="shared" si="5"/>
        <v>13</v>
      </c>
      <c r="AF25" s="9"/>
      <c r="AG25" s="9"/>
      <c r="AH25" s="9"/>
      <c r="AI25" s="9"/>
      <c r="AJ25" s="1">
        <f t="shared" si="6"/>
        <v>13</v>
      </c>
      <c r="AK25" s="9"/>
      <c r="AL25" s="9"/>
      <c r="AM25" s="9"/>
      <c r="AN25" s="9"/>
      <c r="AO25" s="1">
        <f t="shared" si="7"/>
        <v>13</v>
      </c>
      <c r="AP25" s="9"/>
      <c r="AQ25" s="9"/>
      <c r="AR25" s="9"/>
      <c r="AS25" s="9"/>
      <c r="AT25" s="1">
        <f t="shared" si="8"/>
        <v>13</v>
      </c>
      <c r="AU25" s="9"/>
      <c r="AV25" s="9"/>
      <c r="AW25" s="9"/>
      <c r="AX25" s="9"/>
      <c r="AY25" s="1">
        <f t="shared" si="9"/>
        <v>13</v>
      </c>
      <c r="AZ25" s="9"/>
      <c r="BA25" s="9"/>
      <c r="BB25" s="9"/>
      <c r="BC25" s="9"/>
      <c r="BD25" s="1">
        <f t="shared" si="10"/>
        <v>13</v>
      </c>
      <c r="BE25" s="9"/>
      <c r="BF25" s="9"/>
      <c r="BG25" s="9"/>
      <c r="BH25" s="9"/>
      <c r="BI25" s="1">
        <f t="shared" si="11"/>
        <v>13</v>
      </c>
      <c r="BJ25" s="9"/>
      <c r="BK25" s="9"/>
      <c r="BL25" s="9"/>
      <c r="BM25" s="9"/>
      <c r="BN25" s="1">
        <f t="shared" si="12"/>
        <v>13</v>
      </c>
      <c r="BO25" s="9"/>
      <c r="BP25" s="9"/>
      <c r="BQ25" s="9"/>
      <c r="BR25" s="9"/>
      <c r="BS25" s="1">
        <f t="shared" si="13"/>
        <v>13</v>
      </c>
    </row>
    <row r="26" spans="1:71" s="92" customFormat="1" x14ac:dyDescent="0.25">
      <c r="A26" s="88"/>
      <c r="B26" s="88"/>
      <c r="C26" s="88"/>
      <c r="D26" s="88"/>
      <c r="E26" s="88"/>
      <c r="F26" s="88"/>
      <c r="G26" s="88"/>
      <c r="H26" s="90"/>
      <c r="I26" s="90"/>
      <c r="J26" s="88"/>
      <c r="K26" s="88"/>
      <c r="L26" s="88"/>
      <c r="M26" s="88">
        <f>SUM(M17:M25)</f>
        <v>5</v>
      </c>
      <c r="N26" s="88">
        <f>SUM(N17:N25)</f>
        <v>1</v>
      </c>
      <c r="O26" s="88">
        <f>SUM(O17:O25)</f>
        <v>2</v>
      </c>
      <c r="P26" s="88">
        <f>SUM(P16:P25)</f>
        <v>236</v>
      </c>
      <c r="Q26" s="88">
        <f>SUM(Q17:Q25)</f>
        <v>2</v>
      </c>
      <c r="R26" s="88">
        <f>SUM(R18:R25)</f>
        <v>1</v>
      </c>
      <c r="S26" s="88">
        <f>SUM(S18:S25)</f>
        <v>10</v>
      </c>
      <c r="T26" s="88">
        <f>SUM(T18:T25)</f>
        <v>0</v>
      </c>
      <c r="U26" s="90">
        <f>SUM(U17:U25)</f>
        <v>249</v>
      </c>
      <c r="V26" s="88">
        <f>SUM(V18:V25)</f>
        <v>0</v>
      </c>
      <c r="W26" s="88">
        <f>SUM(W18:W25)</f>
        <v>0</v>
      </c>
      <c r="X26" s="88">
        <f>SUM(X18:X25)</f>
        <v>3</v>
      </c>
      <c r="Y26" s="88">
        <f>SUM(Y18:Y25)</f>
        <v>4</v>
      </c>
      <c r="Z26" s="88">
        <f>SUM(Z17:Z25)</f>
        <v>256</v>
      </c>
      <c r="AA26" s="88">
        <f>SUM(AA18:AA25)</f>
        <v>0</v>
      </c>
      <c r="AB26" s="88">
        <f>SUM(AB18:AB25)</f>
        <v>0</v>
      </c>
      <c r="AC26" s="88">
        <f>SUM(AC18:AC25)</f>
        <v>0</v>
      </c>
      <c r="AD26" s="88">
        <f>SUM(AD18:AD25)</f>
        <v>0</v>
      </c>
      <c r="AE26" s="88">
        <f>SUM(AE17:AE25)</f>
        <v>256</v>
      </c>
      <c r="AF26" s="88">
        <f>SUM(AF18:AF25)</f>
        <v>1</v>
      </c>
      <c r="AG26" s="88">
        <f>SUM(AG18:AG25)</f>
        <v>3</v>
      </c>
      <c r="AH26" s="88">
        <f>SUM(AH18:AH25)</f>
        <v>8</v>
      </c>
      <c r="AI26" s="88">
        <f>SUM(AI18:AI25)</f>
        <v>1</v>
      </c>
      <c r="AJ26" s="88">
        <f>SUM(AJ17:AJ25)</f>
        <v>269</v>
      </c>
      <c r="AK26" s="88">
        <f>SUM(AK18:AK25)</f>
        <v>0</v>
      </c>
      <c r="AL26" s="88">
        <f>SUM(AL18:AL25)</f>
        <v>0</v>
      </c>
      <c r="AM26" s="88">
        <f>SUM(AM18:AM25)</f>
        <v>0</v>
      </c>
      <c r="AN26" s="88">
        <f>SUM(AN18:AN25)</f>
        <v>0</v>
      </c>
      <c r="AO26" s="88">
        <f>SUM(AO17:AO25)</f>
        <v>269</v>
      </c>
      <c r="AP26" s="88">
        <f>SUM(AP18:AP25)</f>
        <v>0</v>
      </c>
      <c r="AQ26" s="88">
        <f>SUM(AQ18:AQ25)</f>
        <v>0</v>
      </c>
      <c r="AR26" s="88">
        <f>SUM(AR18:AR25)</f>
        <v>0</v>
      </c>
      <c r="AS26" s="88">
        <f>SUM(AS18:AS25)</f>
        <v>0</v>
      </c>
      <c r="AT26" s="88">
        <f>SUM(AT17:AT25)</f>
        <v>269</v>
      </c>
      <c r="AU26" s="88">
        <f>SUM(AU18:AU25)</f>
        <v>0</v>
      </c>
      <c r="AV26" s="88">
        <f>SUM(AV18:AV25)</f>
        <v>0</v>
      </c>
      <c r="AW26" s="88">
        <f>SUM(AW18:AW25)</f>
        <v>0</v>
      </c>
      <c r="AX26" s="88">
        <f>SUM(AX18:AX25)</f>
        <v>0</v>
      </c>
      <c r="AY26" s="88">
        <f>SUM(AY17:AY25)</f>
        <v>269</v>
      </c>
      <c r="AZ26" s="88">
        <f>SUM(AZ18:AZ25)</f>
        <v>0</v>
      </c>
      <c r="BA26" s="88">
        <f>SUM(BA18:BA25)</f>
        <v>0</v>
      </c>
      <c r="BB26" s="88">
        <f>SUM(BB18:BB25)</f>
        <v>0</v>
      </c>
      <c r="BC26" s="88">
        <f>SUM(BC18:BC25)</f>
        <v>0</v>
      </c>
      <c r="BD26" s="88">
        <f>SUM(BD17:BD25)</f>
        <v>269</v>
      </c>
      <c r="BE26" s="88">
        <f>SUM(BE18:BE25)</f>
        <v>0</v>
      </c>
      <c r="BF26" s="88">
        <f>SUM(BF18:BF25)</f>
        <v>0</v>
      </c>
      <c r="BG26" s="88">
        <f>SUM(BG18:BG25)</f>
        <v>0</v>
      </c>
      <c r="BH26" s="88">
        <f>SUM(BH18:BH25)</f>
        <v>0</v>
      </c>
      <c r="BI26" s="88">
        <f>SUM(BI17:BI25)</f>
        <v>269</v>
      </c>
      <c r="BJ26" s="88">
        <f>SUM(BJ18:BJ25)</f>
        <v>0</v>
      </c>
      <c r="BK26" s="88">
        <f>SUM(BK18:BK25)</f>
        <v>0</v>
      </c>
      <c r="BL26" s="88">
        <f>SUM(BL18:BL25)</f>
        <v>0</v>
      </c>
      <c r="BM26" s="88">
        <f>SUM(BM18:BM25)</f>
        <v>0</v>
      </c>
      <c r="BN26" s="88">
        <f>SUM(BN17:BN25)</f>
        <v>269</v>
      </c>
      <c r="BO26" s="88">
        <f>SUM(BO18:BO25)</f>
        <v>0</v>
      </c>
      <c r="BP26" s="88">
        <f>SUM(BP18:BP25)</f>
        <v>0</v>
      </c>
      <c r="BQ26" s="88">
        <f>SUM(BQ18:BQ25)</f>
        <v>0</v>
      </c>
      <c r="BR26" s="88">
        <f>SUM(BR18:BR25)</f>
        <v>0</v>
      </c>
      <c r="BS26" s="88">
        <f>SUM(BS17:BS25)</f>
        <v>269</v>
      </c>
    </row>
    <row r="27" spans="1:71" s="92" customFormat="1" x14ac:dyDescent="0.25">
      <c r="A27" s="88"/>
      <c r="B27" s="88" t="s">
        <v>229</v>
      </c>
      <c r="C27" s="88">
        <f>COUNT(C18:C25)</f>
        <v>8</v>
      </c>
      <c r="D27" s="88"/>
      <c r="E27" s="88">
        <f>SUM(E17:E26)</f>
        <v>332</v>
      </c>
      <c r="F27" s="88">
        <f>SUM(E17:E26)+1</f>
        <v>333</v>
      </c>
      <c r="G27" s="89">
        <f>$BS26/F27</f>
        <v>0.80780780780780781</v>
      </c>
      <c r="H27" s="90">
        <f>SUM(H17:H25)</f>
        <v>228</v>
      </c>
      <c r="I27" s="90">
        <f>SUM(I17:I25)</f>
        <v>231</v>
      </c>
      <c r="J27" s="88">
        <f>SUM(J17:J25)</f>
        <v>3</v>
      </c>
      <c r="K27" s="88"/>
      <c r="L27" s="88"/>
      <c r="M27" s="88"/>
      <c r="N27" s="88"/>
      <c r="O27" s="88"/>
      <c r="P27" s="89">
        <f>P26/F27</f>
        <v>0.70870870870870872</v>
      </c>
      <c r="Q27" s="88"/>
      <c r="R27" s="88">
        <f>M26+R26</f>
        <v>6</v>
      </c>
      <c r="S27" s="88">
        <f>N26+S26</f>
        <v>11</v>
      </c>
      <c r="T27" s="88">
        <f>O26+T26</f>
        <v>2</v>
      </c>
      <c r="U27" s="89">
        <f>U26/F27</f>
        <v>0.74774774774774777</v>
      </c>
      <c r="V27" s="88"/>
      <c r="W27" s="88">
        <f>R27+W26</f>
        <v>6</v>
      </c>
      <c r="X27" s="88">
        <f>S27+X26</f>
        <v>14</v>
      </c>
      <c r="Y27" s="88">
        <f>T27+Y26</f>
        <v>6</v>
      </c>
      <c r="Z27" s="89">
        <f>Z26/F27</f>
        <v>0.76876876876876876</v>
      </c>
      <c r="AA27" s="88"/>
      <c r="AB27" s="88">
        <f>W27+AB26</f>
        <v>6</v>
      </c>
      <c r="AC27" s="88">
        <f>X27+AC26</f>
        <v>14</v>
      </c>
      <c r="AD27" s="88">
        <f>Y27+AD26</f>
        <v>6</v>
      </c>
      <c r="AE27" s="89">
        <f>AE26/F27</f>
        <v>0.76876876876876876</v>
      </c>
      <c r="AF27" s="88"/>
      <c r="AG27" s="88">
        <f>AB27+AG26</f>
        <v>9</v>
      </c>
      <c r="AH27" s="88">
        <f>AC27+AH26</f>
        <v>22</v>
      </c>
      <c r="AI27" s="88">
        <f>AD27+AI26</f>
        <v>7</v>
      </c>
      <c r="AJ27" s="89">
        <f>AJ26/F27</f>
        <v>0.80780780780780781</v>
      </c>
      <c r="AK27" s="88"/>
      <c r="AL27" s="88">
        <f>AG27+AL26</f>
        <v>9</v>
      </c>
      <c r="AM27" s="88">
        <f>AH27+AM26</f>
        <v>22</v>
      </c>
      <c r="AN27" s="88">
        <f>AI27+AN26</f>
        <v>7</v>
      </c>
      <c r="AO27" s="89">
        <f>AO26/F27</f>
        <v>0.80780780780780781</v>
      </c>
      <c r="AP27" s="88"/>
      <c r="AQ27" s="88">
        <f>AL27+AQ26</f>
        <v>9</v>
      </c>
      <c r="AR27" s="88">
        <f>AM27+AR26</f>
        <v>22</v>
      </c>
      <c r="AS27" s="88">
        <f>AN27+AS26</f>
        <v>7</v>
      </c>
      <c r="AT27" s="89">
        <f>AT26/F27</f>
        <v>0.80780780780780781</v>
      </c>
      <c r="AU27" s="88"/>
      <c r="AV27" s="88">
        <f>AQ27+AV26</f>
        <v>9</v>
      </c>
      <c r="AW27" s="88">
        <f>AR27+AW26</f>
        <v>22</v>
      </c>
      <c r="AX27" s="88">
        <f>AS27+AX26</f>
        <v>7</v>
      </c>
      <c r="AY27" s="89">
        <f>AY26/F27</f>
        <v>0.80780780780780781</v>
      </c>
      <c r="AZ27" s="88"/>
      <c r="BA27" s="88">
        <f>AV27+BA26</f>
        <v>9</v>
      </c>
      <c r="BB27" s="88">
        <f>AW27+BB26</f>
        <v>22</v>
      </c>
      <c r="BC27" s="88">
        <f>AX27+BC26</f>
        <v>7</v>
      </c>
      <c r="BD27" s="89">
        <f>BD26/F27</f>
        <v>0.80780780780780781</v>
      </c>
      <c r="BE27" s="88"/>
      <c r="BF27" s="88">
        <f>BA27+BF26</f>
        <v>9</v>
      </c>
      <c r="BG27" s="88">
        <f>BB27+BG26</f>
        <v>22</v>
      </c>
      <c r="BH27" s="88">
        <f>BC27+BH26</f>
        <v>7</v>
      </c>
      <c r="BI27" s="89">
        <f>BI26/F27</f>
        <v>0.80780780780780781</v>
      </c>
      <c r="BJ27" s="88"/>
      <c r="BK27" s="88">
        <f>BF27+BK26</f>
        <v>9</v>
      </c>
      <c r="BL27" s="88">
        <f>BG27+BL26</f>
        <v>22</v>
      </c>
      <c r="BM27" s="88">
        <f>BH27+BM26</f>
        <v>7</v>
      </c>
      <c r="BN27" s="89">
        <f>BN26/F27</f>
        <v>0.80780780780780781</v>
      </c>
      <c r="BO27" s="88"/>
      <c r="BP27" s="88">
        <f>BK27+BP26</f>
        <v>9</v>
      </c>
      <c r="BQ27" s="88">
        <f>BL27+BQ26</f>
        <v>22</v>
      </c>
      <c r="BR27" s="88">
        <f>BM27+BR26</f>
        <v>7</v>
      </c>
      <c r="BS27" s="89">
        <f>BS26/F27</f>
        <v>0.80780780780780781</v>
      </c>
    </row>
    <row r="29" spans="1:71" x14ac:dyDescent="0.25">
      <c r="A29" s="20" t="s">
        <v>195</v>
      </c>
      <c r="B29" s="1"/>
      <c r="C29" s="1"/>
      <c r="D29" s="1"/>
      <c r="E29" s="1"/>
      <c r="F29" s="1"/>
      <c r="G29" s="2"/>
      <c r="H29" s="72"/>
      <c r="I29" s="72">
        <f t="shared" ref="I29:I34" si="18">+H29+J29</f>
        <v>0</v>
      </c>
      <c r="J29" s="9"/>
      <c r="K29" s="9">
        <v>2023</v>
      </c>
      <c r="L29" s="9">
        <v>2023</v>
      </c>
      <c r="M29" s="9"/>
      <c r="N29" s="9"/>
      <c r="O29" s="9"/>
      <c r="P29" s="72">
        <f>+H29</f>
        <v>0</v>
      </c>
      <c r="Q29" s="9"/>
      <c r="R29" s="9"/>
      <c r="S29" s="9"/>
      <c r="T29" s="9"/>
      <c r="U29" s="1">
        <f t="shared" ref="U29:U34" si="19">SUM(P29:T29)</f>
        <v>0</v>
      </c>
      <c r="V29" s="9"/>
      <c r="W29" s="9"/>
      <c r="X29" s="9"/>
      <c r="Y29" s="9"/>
      <c r="Z29" s="1">
        <f t="shared" ref="Z29:Z34" si="20">SUM(U29:Y29)</f>
        <v>0</v>
      </c>
      <c r="AA29" s="9"/>
      <c r="AB29" s="9"/>
      <c r="AC29" s="9"/>
      <c r="AD29" s="9"/>
      <c r="AE29" s="1">
        <f t="shared" ref="AE29:AE34" si="21">SUM(Z29:AD29)</f>
        <v>0</v>
      </c>
      <c r="AF29" s="9"/>
      <c r="AG29" s="9"/>
      <c r="AH29" s="9"/>
      <c r="AI29" s="9"/>
      <c r="AJ29" s="1">
        <f t="shared" ref="AJ29:AJ34" si="22">SUM(AE29:AI29)</f>
        <v>0</v>
      </c>
      <c r="AK29" s="9"/>
      <c r="AL29" s="9"/>
      <c r="AM29" s="9"/>
      <c r="AN29" s="9"/>
      <c r="AO29" s="1">
        <f t="shared" ref="AO29:AO34" si="23">SUM(AJ29:AN29)</f>
        <v>0</v>
      </c>
      <c r="AP29" s="9"/>
      <c r="AQ29" s="9"/>
      <c r="AR29" s="9"/>
      <c r="AS29" s="9"/>
      <c r="AT29" s="1">
        <f t="shared" ref="AT29:AT34" si="24">SUM(AO29:AS29)</f>
        <v>0</v>
      </c>
      <c r="AU29" s="9"/>
      <c r="AV29" s="9"/>
      <c r="AW29" s="9"/>
      <c r="AX29" s="9"/>
      <c r="AY29" s="1">
        <f t="shared" ref="AY29:AY34" si="25">SUM(AT29:AX29)</f>
        <v>0</v>
      </c>
      <c r="AZ29" s="9"/>
      <c r="BA29" s="9"/>
      <c r="BB29" s="9"/>
      <c r="BC29" s="9"/>
      <c r="BD29" s="1">
        <f t="shared" ref="BD29:BD34" si="26">SUM(AY29:BC29)</f>
        <v>0</v>
      </c>
      <c r="BE29" s="9"/>
      <c r="BF29" s="9"/>
      <c r="BG29" s="9"/>
      <c r="BH29" s="9"/>
      <c r="BI29" s="1">
        <f t="shared" ref="BI29:BI34" si="27">SUM(BD29:BH29)</f>
        <v>0</v>
      </c>
      <c r="BJ29" s="9"/>
      <c r="BK29" s="9"/>
      <c r="BL29" s="9"/>
      <c r="BM29" s="9"/>
      <c r="BN29" s="1">
        <f t="shared" ref="BN29:BN34" si="28">SUM(BI29:BM29)</f>
        <v>0</v>
      </c>
      <c r="BO29" s="9"/>
      <c r="BP29" s="9"/>
      <c r="BQ29" s="9"/>
      <c r="BR29" s="9"/>
      <c r="BS29" s="1">
        <f t="shared" ref="BS29:BS34" si="29">SUM(BN29:BR29)</f>
        <v>0</v>
      </c>
    </row>
    <row r="30" spans="1:71" x14ac:dyDescent="0.25">
      <c r="A30" s="1"/>
      <c r="B30" s="1" t="s">
        <v>214</v>
      </c>
      <c r="C30" s="1">
        <v>3</v>
      </c>
      <c r="D30" s="1"/>
      <c r="E30" s="1">
        <v>20</v>
      </c>
      <c r="F30" s="88"/>
      <c r="G30" s="2">
        <f>$BS30/E30</f>
        <v>0.15</v>
      </c>
      <c r="H30" s="72">
        <v>3</v>
      </c>
      <c r="I30" s="72">
        <f t="shared" si="18"/>
        <v>3</v>
      </c>
      <c r="J30" s="9"/>
      <c r="K30" s="9">
        <v>2023</v>
      </c>
      <c r="L30" s="9">
        <v>2023</v>
      </c>
      <c r="M30" s="9"/>
      <c r="N30" s="9"/>
      <c r="O30" s="9"/>
      <c r="P30" s="72">
        <f>+H30+SUM(M30:O30)</f>
        <v>3</v>
      </c>
      <c r="Q30" s="9"/>
      <c r="R30" s="9"/>
      <c r="S30" s="9"/>
      <c r="T30" s="9"/>
      <c r="U30" s="1">
        <f t="shared" si="19"/>
        <v>3</v>
      </c>
      <c r="V30" s="9"/>
      <c r="W30" s="9"/>
      <c r="X30" s="9"/>
      <c r="Y30" s="9"/>
      <c r="Z30" s="1">
        <f t="shared" si="20"/>
        <v>3</v>
      </c>
      <c r="AA30" s="9"/>
      <c r="AB30" s="9"/>
      <c r="AC30" s="9"/>
      <c r="AD30" s="9"/>
      <c r="AE30" s="1">
        <f t="shared" si="21"/>
        <v>3</v>
      </c>
      <c r="AF30" s="9"/>
      <c r="AG30" s="9"/>
      <c r="AH30" s="9"/>
      <c r="AI30" s="9"/>
      <c r="AJ30" s="1">
        <f t="shared" si="22"/>
        <v>3</v>
      </c>
      <c r="AK30" s="9"/>
      <c r="AL30" s="9"/>
      <c r="AM30" s="9"/>
      <c r="AN30" s="9"/>
      <c r="AO30" s="1">
        <f t="shared" si="23"/>
        <v>3</v>
      </c>
      <c r="AP30" s="9"/>
      <c r="AQ30" s="9"/>
      <c r="AR30" s="9"/>
      <c r="AS30" s="9"/>
      <c r="AT30" s="1">
        <f t="shared" si="24"/>
        <v>3</v>
      </c>
      <c r="AU30" s="9"/>
      <c r="AV30" s="9"/>
      <c r="AW30" s="9"/>
      <c r="AX30" s="9"/>
      <c r="AY30" s="1">
        <f t="shared" si="25"/>
        <v>3</v>
      </c>
      <c r="AZ30" s="9"/>
      <c r="BA30" s="9"/>
      <c r="BB30" s="9"/>
      <c r="BC30" s="9"/>
      <c r="BD30" s="1">
        <f t="shared" si="26"/>
        <v>3</v>
      </c>
      <c r="BE30" s="9"/>
      <c r="BF30" s="9"/>
      <c r="BG30" s="9"/>
      <c r="BH30" s="9"/>
      <c r="BI30" s="1">
        <f t="shared" si="27"/>
        <v>3</v>
      </c>
      <c r="BJ30" s="9"/>
      <c r="BK30" s="9"/>
      <c r="BL30" s="9"/>
      <c r="BM30" s="9"/>
      <c r="BN30" s="1">
        <f t="shared" si="28"/>
        <v>3</v>
      </c>
      <c r="BO30" s="9"/>
      <c r="BP30" s="9"/>
      <c r="BQ30" s="9"/>
      <c r="BR30" s="9"/>
      <c r="BS30" s="1">
        <f t="shared" si="29"/>
        <v>3</v>
      </c>
    </row>
    <row r="31" spans="1:71" s="196" customFormat="1" x14ac:dyDescent="0.25">
      <c r="A31" s="190"/>
      <c r="B31" s="190" t="s">
        <v>358</v>
      </c>
      <c r="C31" s="190">
        <v>13</v>
      </c>
      <c r="D31" s="190"/>
      <c r="E31" s="190">
        <v>23</v>
      </c>
      <c r="F31" s="190"/>
      <c r="G31" s="191">
        <f t="shared" ref="G31:G34" si="30">$BS31/E31</f>
        <v>1.0434782608695652</v>
      </c>
      <c r="H31" s="192">
        <v>23</v>
      </c>
      <c r="I31" s="192">
        <f t="shared" si="18"/>
        <v>23</v>
      </c>
      <c r="J31" s="194"/>
      <c r="K31" s="194">
        <v>2023</v>
      </c>
      <c r="L31" s="194">
        <v>2023</v>
      </c>
      <c r="M31" s="194"/>
      <c r="N31" s="194"/>
      <c r="O31" s="194"/>
      <c r="P31" s="192">
        <f>+H31+SUM(M31:O31)</f>
        <v>23</v>
      </c>
      <c r="Q31" s="194"/>
      <c r="R31" s="194">
        <v>1</v>
      </c>
      <c r="S31" s="194"/>
      <c r="T31" s="194"/>
      <c r="U31" s="190">
        <f t="shared" si="19"/>
        <v>24</v>
      </c>
      <c r="V31" s="194"/>
      <c r="W31" s="194"/>
      <c r="X31" s="194"/>
      <c r="Y31" s="194"/>
      <c r="Z31" s="190">
        <f t="shared" si="20"/>
        <v>24</v>
      </c>
      <c r="AA31" s="194"/>
      <c r="AB31" s="194"/>
      <c r="AC31" s="194"/>
      <c r="AD31" s="194"/>
      <c r="AE31" s="190">
        <f t="shared" si="21"/>
        <v>24</v>
      </c>
      <c r="AF31" s="194"/>
      <c r="AG31" s="194"/>
      <c r="AH31" s="194"/>
      <c r="AI31" s="194"/>
      <c r="AJ31" s="190">
        <f t="shared" si="22"/>
        <v>24</v>
      </c>
      <c r="AK31" s="194"/>
      <c r="AL31" s="194"/>
      <c r="AM31" s="194"/>
      <c r="AN31" s="194"/>
      <c r="AO31" s="190">
        <f t="shared" si="23"/>
        <v>24</v>
      </c>
      <c r="AP31" s="194"/>
      <c r="AQ31" s="194"/>
      <c r="AR31" s="194"/>
      <c r="AS31" s="194"/>
      <c r="AT31" s="190">
        <f t="shared" si="24"/>
        <v>24</v>
      </c>
      <c r="AU31" s="194"/>
      <c r="AV31" s="194"/>
      <c r="AW31" s="194"/>
      <c r="AX31" s="194"/>
      <c r="AY31" s="190">
        <f t="shared" si="25"/>
        <v>24</v>
      </c>
      <c r="AZ31" s="194"/>
      <c r="BA31" s="194"/>
      <c r="BB31" s="194"/>
      <c r="BC31" s="194"/>
      <c r="BD31" s="190">
        <f t="shared" si="26"/>
        <v>24</v>
      </c>
      <c r="BE31" s="194"/>
      <c r="BF31" s="194"/>
      <c r="BG31" s="194"/>
      <c r="BH31" s="194"/>
      <c r="BI31" s="190">
        <f t="shared" si="27"/>
        <v>24</v>
      </c>
      <c r="BJ31" s="194"/>
      <c r="BK31" s="194"/>
      <c r="BL31" s="194"/>
      <c r="BM31" s="194"/>
      <c r="BN31" s="190">
        <f t="shared" si="28"/>
        <v>24</v>
      </c>
      <c r="BO31" s="194"/>
      <c r="BP31" s="194"/>
      <c r="BQ31" s="194"/>
      <c r="BR31" s="194"/>
      <c r="BS31" s="190">
        <f t="shared" si="29"/>
        <v>24</v>
      </c>
    </row>
    <row r="32" spans="1:71" x14ac:dyDescent="0.25">
      <c r="A32" s="1"/>
      <c r="B32" s="1" t="s">
        <v>333</v>
      </c>
      <c r="C32" s="1">
        <v>14</v>
      </c>
      <c r="D32" s="1"/>
      <c r="E32" s="1">
        <v>22</v>
      </c>
      <c r="F32" s="88"/>
      <c r="G32" s="2">
        <f t="shared" si="30"/>
        <v>0.63636363636363635</v>
      </c>
      <c r="H32" s="72">
        <v>14</v>
      </c>
      <c r="I32" s="72">
        <f t="shared" si="18"/>
        <v>14</v>
      </c>
      <c r="J32" s="9"/>
      <c r="K32" s="9">
        <v>2023</v>
      </c>
      <c r="L32" s="9">
        <v>2023</v>
      </c>
      <c r="M32" s="9"/>
      <c r="N32" s="9"/>
      <c r="O32" s="9"/>
      <c r="P32" s="72">
        <f>+H32+SUM(M32:O32)</f>
        <v>14</v>
      </c>
      <c r="Q32" s="9"/>
      <c r="R32" s="9"/>
      <c r="S32" s="9"/>
      <c r="T32" s="9"/>
      <c r="U32" s="1">
        <f t="shared" si="19"/>
        <v>14</v>
      </c>
      <c r="V32" s="9"/>
      <c r="W32" s="9"/>
      <c r="X32" s="9"/>
      <c r="Y32" s="9"/>
      <c r="Z32" s="1">
        <f t="shared" si="20"/>
        <v>14</v>
      </c>
      <c r="AA32" s="9"/>
      <c r="AB32" s="9"/>
      <c r="AC32" s="9"/>
      <c r="AD32" s="9"/>
      <c r="AE32" s="1">
        <f t="shared" si="21"/>
        <v>14</v>
      </c>
      <c r="AF32" s="9"/>
      <c r="AG32" s="9"/>
      <c r="AH32" s="9"/>
      <c r="AI32" s="9"/>
      <c r="AJ32" s="1">
        <f t="shared" si="22"/>
        <v>14</v>
      </c>
      <c r="AK32" s="9"/>
      <c r="AL32" s="9"/>
      <c r="AM32" s="9"/>
      <c r="AN32" s="9"/>
      <c r="AO32" s="1">
        <f t="shared" si="23"/>
        <v>14</v>
      </c>
      <c r="AP32" s="9"/>
      <c r="AQ32" s="9"/>
      <c r="AR32" s="9"/>
      <c r="AS32" s="9"/>
      <c r="AT32" s="1">
        <f t="shared" si="24"/>
        <v>14</v>
      </c>
      <c r="AU32" s="9"/>
      <c r="AV32" s="9"/>
      <c r="AW32" s="9"/>
      <c r="AX32" s="9"/>
      <c r="AY32" s="1">
        <f t="shared" si="25"/>
        <v>14</v>
      </c>
      <c r="AZ32" s="9"/>
      <c r="BA32" s="9"/>
      <c r="BB32" s="9"/>
      <c r="BC32" s="9"/>
      <c r="BD32" s="1">
        <f t="shared" si="26"/>
        <v>14</v>
      </c>
      <c r="BE32" s="9"/>
      <c r="BF32" s="9"/>
      <c r="BG32" s="9"/>
      <c r="BH32" s="9"/>
      <c r="BI32" s="1">
        <f t="shared" si="27"/>
        <v>14</v>
      </c>
      <c r="BJ32" s="9"/>
      <c r="BK32" s="9"/>
      <c r="BL32" s="9"/>
      <c r="BM32" s="9"/>
      <c r="BN32" s="1">
        <f t="shared" si="28"/>
        <v>14</v>
      </c>
      <c r="BO32" s="9"/>
      <c r="BP32" s="9"/>
      <c r="BQ32" s="9"/>
      <c r="BR32" s="9"/>
      <c r="BS32" s="1">
        <f t="shared" si="29"/>
        <v>14</v>
      </c>
    </row>
    <row r="33" spans="1:71" x14ac:dyDescent="0.25">
      <c r="A33" s="1"/>
      <c r="B33" s="1" t="s">
        <v>2</v>
      </c>
      <c r="C33" s="1">
        <v>21</v>
      </c>
      <c r="D33" s="1"/>
      <c r="E33" s="1">
        <v>11</v>
      </c>
      <c r="F33" s="88"/>
      <c r="G33" s="2">
        <f t="shared" si="30"/>
        <v>0.45454545454545453</v>
      </c>
      <c r="H33" s="72">
        <v>5</v>
      </c>
      <c r="I33" s="72">
        <f t="shared" si="18"/>
        <v>5</v>
      </c>
      <c r="J33" s="9"/>
      <c r="K33" s="9">
        <v>2023</v>
      </c>
      <c r="L33" s="9">
        <v>2023</v>
      </c>
      <c r="M33" s="9"/>
      <c r="N33" s="9"/>
      <c r="O33" s="9"/>
      <c r="P33" s="72">
        <f>+H33+SUM(M33:O33)</f>
        <v>5</v>
      </c>
      <c r="Q33" s="9"/>
      <c r="R33" s="9"/>
      <c r="S33" s="9"/>
      <c r="T33" s="9"/>
      <c r="U33" s="1">
        <f t="shared" si="19"/>
        <v>5</v>
      </c>
      <c r="V33" s="9"/>
      <c r="W33" s="9"/>
      <c r="X33" s="9"/>
      <c r="Y33" s="9"/>
      <c r="Z33" s="1">
        <f t="shared" si="20"/>
        <v>5</v>
      </c>
      <c r="AA33" s="9"/>
      <c r="AB33" s="9"/>
      <c r="AC33" s="9"/>
      <c r="AD33" s="9"/>
      <c r="AE33" s="1">
        <f t="shared" si="21"/>
        <v>5</v>
      </c>
      <c r="AF33" s="9"/>
      <c r="AG33" s="9"/>
      <c r="AH33" s="9"/>
      <c r="AI33" s="9"/>
      <c r="AJ33" s="1">
        <f t="shared" si="22"/>
        <v>5</v>
      </c>
      <c r="AK33" s="9"/>
      <c r="AL33" s="9"/>
      <c r="AM33" s="9"/>
      <c r="AN33" s="9"/>
      <c r="AO33" s="1">
        <f t="shared" si="23"/>
        <v>5</v>
      </c>
      <c r="AP33" s="9"/>
      <c r="AQ33" s="9"/>
      <c r="AR33" s="9"/>
      <c r="AS33" s="9"/>
      <c r="AT33" s="1">
        <f t="shared" si="24"/>
        <v>5</v>
      </c>
      <c r="AU33" s="9"/>
      <c r="AV33" s="9"/>
      <c r="AW33" s="9"/>
      <c r="AX33" s="9"/>
      <c r="AY33" s="1">
        <f t="shared" si="25"/>
        <v>5</v>
      </c>
      <c r="AZ33" s="9"/>
      <c r="BA33" s="9"/>
      <c r="BB33" s="9"/>
      <c r="BC33" s="9"/>
      <c r="BD33" s="1">
        <f t="shared" si="26"/>
        <v>5</v>
      </c>
      <c r="BE33" s="9"/>
      <c r="BF33" s="9"/>
      <c r="BG33" s="9"/>
      <c r="BH33" s="9"/>
      <c r="BI33" s="1">
        <f t="shared" si="27"/>
        <v>5</v>
      </c>
      <c r="BJ33" s="9"/>
      <c r="BK33" s="9"/>
      <c r="BL33" s="9"/>
      <c r="BM33" s="9"/>
      <c r="BN33" s="1">
        <f t="shared" si="28"/>
        <v>5</v>
      </c>
      <c r="BO33" s="9"/>
      <c r="BP33" s="9"/>
      <c r="BQ33" s="9"/>
      <c r="BR33" s="9"/>
      <c r="BS33" s="1">
        <f t="shared" si="29"/>
        <v>5</v>
      </c>
    </row>
    <row r="34" spans="1:71" x14ac:dyDescent="0.25">
      <c r="A34" s="1"/>
      <c r="B34" s="1" t="s">
        <v>360</v>
      </c>
      <c r="C34" s="1">
        <v>48</v>
      </c>
      <c r="D34" s="1"/>
      <c r="E34" s="1">
        <v>19</v>
      </c>
      <c r="F34" s="88"/>
      <c r="G34" s="2">
        <f t="shared" si="30"/>
        <v>0.10526315789473684</v>
      </c>
      <c r="H34" s="72">
        <v>2</v>
      </c>
      <c r="I34" s="72">
        <f t="shared" si="18"/>
        <v>2</v>
      </c>
      <c r="J34" s="9"/>
      <c r="K34" s="9">
        <v>2023</v>
      </c>
      <c r="L34" s="9">
        <v>2023</v>
      </c>
      <c r="M34" s="9"/>
      <c r="N34" s="9"/>
      <c r="O34" s="9"/>
      <c r="P34" s="72">
        <f>+H34+SUM(M34:O34)</f>
        <v>2</v>
      </c>
      <c r="Q34" s="9"/>
      <c r="R34" s="9"/>
      <c r="S34" s="9"/>
      <c r="T34" s="9"/>
      <c r="U34" s="1">
        <f t="shared" si="19"/>
        <v>2</v>
      </c>
      <c r="V34" s="9"/>
      <c r="W34" s="9"/>
      <c r="X34" s="9"/>
      <c r="Y34" s="9"/>
      <c r="Z34" s="1">
        <f t="shared" si="20"/>
        <v>2</v>
      </c>
      <c r="AA34" s="9"/>
      <c r="AB34" s="9"/>
      <c r="AC34" s="9"/>
      <c r="AD34" s="9"/>
      <c r="AE34" s="1">
        <f t="shared" si="21"/>
        <v>2</v>
      </c>
      <c r="AF34" s="9"/>
      <c r="AG34" s="9"/>
      <c r="AH34" s="9"/>
      <c r="AI34" s="9"/>
      <c r="AJ34" s="1">
        <f t="shared" si="22"/>
        <v>2</v>
      </c>
      <c r="AK34" s="9"/>
      <c r="AL34" s="9"/>
      <c r="AM34" s="9"/>
      <c r="AN34" s="9"/>
      <c r="AO34" s="1">
        <f t="shared" si="23"/>
        <v>2</v>
      </c>
      <c r="AP34" s="9"/>
      <c r="AQ34" s="9"/>
      <c r="AR34" s="9"/>
      <c r="AS34" s="9"/>
      <c r="AT34" s="1">
        <f t="shared" si="24"/>
        <v>2</v>
      </c>
      <c r="AU34" s="9"/>
      <c r="AV34" s="9"/>
      <c r="AW34" s="9"/>
      <c r="AX34" s="9"/>
      <c r="AY34" s="1">
        <f t="shared" si="25"/>
        <v>2</v>
      </c>
      <c r="AZ34" s="9"/>
      <c r="BA34" s="9"/>
      <c r="BB34" s="9"/>
      <c r="BC34" s="9"/>
      <c r="BD34" s="1">
        <f t="shared" si="26"/>
        <v>2</v>
      </c>
      <c r="BE34" s="9"/>
      <c r="BF34" s="9"/>
      <c r="BG34" s="9"/>
      <c r="BH34" s="9"/>
      <c r="BI34" s="1">
        <f t="shared" si="27"/>
        <v>2</v>
      </c>
      <c r="BJ34" s="9"/>
      <c r="BK34" s="9"/>
      <c r="BL34" s="9"/>
      <c r="BM34" s="9"/>
      <c r="BN34" s="1">
        <f t="shared" si="28"/>
        <v>2</v>
      </c>
      <c r="BO34" s="9"/>
      <c r="BP34" s="9"/>
      <c r="BQ34" s="9"/>
      <c r="BR34" s="9"/>
      <c r="BS34" s="1">
        <f t="shared" si="29"/>
        <v>2</v>
      </c>
    </row>
    <row r="35" spans="1:71" x14ac:dyDescent="0.25">
      <c r="A35" s="1"/>
      <c r="B35" s="1"/>
      <c r="C35" s="1"/>
      <c r="D35" s="1"/>
      <c r="E35" s="1"/>
      <c r="F35" s="1"/>
      <c r="G35" s="1"/>
      <c r="H35" s="72"/>
      <c r="I35" s="72"/>
      <c r="J35" s="1"/>
      <c r="K35" s="1"/>
      <c r="L35" s="1"/>
      <c r="M35" s="1">
        <f>SUM(M30:M34)</f>
        <v>0</v>
      </c>
      <c r="N35" s="1">
        <f>SUM(N30:N34)</f>
        <v>0</v>
      </c>
      <c r="O35" s="1">
        <f>SUM(O30:O34)</f>
        <v>0</v>
      </c>
      <c r="P35" s="72">
        <f>SUM(P29:P34)</f>
        <v>47</v>
      </c>
      <c r="Q35" s="1">
        <f>SUM(Q29:Q34)</f>
        <v>0</v>
      </c>
      <c r="R35" s="1">
        <f>SUM(R30:R34)</f>
        <v>1</v>
      </c>
      <c r="S35" s="1">
        <f>SUM(S30:S34)</f>
        <v>0</v>
      </c>
      <c r="T35" s="1">
        <f>SUM(T30:T34)</f>
        <v>0</v>
      </c>
      <c r="U35" s="1">
        <f>SUM(U29:U34)</f>
        <v>48</v>
      </c>
      <c r="V35" s="1">
        <f>SUM(V29:V34)</f>
        <v>0</v>
      </c>
      <c r="W35" s="1">
        <f>SUM(W30:W34)</f>
        <v>0</v>
      </c>
      <c r="X35" s="1">
        <f>SUM(X30:X34)</f>
        <v>0</v>
      </c>
      <c r="Y35" s="1">
        <f>SUM(Y30:Y34)</f>
        <v>0</v>
      </c>
      <c r="Z35" s="1">
        <f>SUM(Z29:Z34)</f>
        <v>48</v>
      </c>
      <c r="AA35" s="1">
        <f>SUM(AA29:AA34)</f>
        <v>0</v>
      </c>
      <c r="AB35" s="1">
        <f>SUM(AB30:AB34)</f>
        <v>0</v>
      </c>
      <c r="AC35" s="1">
        <f>SUM(AC30:AC34)</f>
        <v>0</v>
      </c>
      <c r="AD35" s="1">
        <f>SUM(AD30:AD34)</f>
        <v>0</v>
      </c>
      <c r="AE35" s="1">
        <f>SUM(AE29:AE34)</f>
        <v>48</v>
      </c>
      <c r="AF35" s="1">
        <f>SUM(AF29:AF34)</f>
        <v>0</v>
      </c>
      <c r="AG35" s="1">
        <f>SUM(AG30:AG34)</f>
        <v>0</v>
      </c>
      <c r="AH35" s="1">
        <f>SUM(AH30:AH34)</f>
        <v>0</v>
      </c>
      <c r="AI35" s="1">
        <f>SUM(AI30:AI34)</f>
        <v>0</v>
      </c>
      <c r="AJ35" s="1">
        <f>SUM(AJ29:AJ34)</f>
        <v>48</v>
      </c>
      <c r="AK35" s="1">
        <f>SUM(AK29:AK34)</f>
        <v>0</v>
      </c>
      <c r="AL35" s="1">
        <f>SUM(AL30:AL34)</f>
        <v>0</v>
      </c>
      <c r="AM35" s="1">
        <f>SUM(AM30:AM34)</f>
        <v>0</v>
      </c>
      <c r="AN35" s="1">
        <f>SUM(AN30:AN34)</f>
        <v>0</v>
      </c>
      <c r="AO35" s="1">
        <f>SUM(AO29:AO34)</f>
        <v>48</v>
      </c>
      <c r="AP35" s="1">
        <f>SUM(AP29:AP34)</f>
        <v>0</v>
      </c>
      <c r="AQ35" s="1">
        <f>SUM(AQ30:AQ34)</f>
        <v>0</v>
      </c>
      <c r="AR35" s="1">
        <f>SUM(AR30:AR34)</f>
        <v>0</v>
      </c>
      <c r="AS35" s="1">
        <f>SUM(AS30:AS34)</f>
        <v>0</v>
      </c>
      <c r="AT35" s="1">
        <f>SUM(AT29:AT34)</f>
        <v>48</v>
      </c>
      <c r="AU35" s="1">
        <f>SUM(AU29:AU34)</f>
        <v>0</v>
      </c>
      <c r="AV35" s="1">
        <f>SUM(AV30:AV34)</f>
        <v>0</v>
      </c>
      <c r="AW35" s="1">
        <f>SUM(AW30:AW34)</f>
        <v>0</v>
      </c>
      <c r="AX35" s="1">
        <f>SUM(AX30:AX34)</f>
        <v>0</v>
      </c>
      <c r="AY35" s="1">
        <f>SUM(AY29:AY34)</f>
        <v>48</v>
      </c>
      <c r="AZ35" s="1">
        <f>SUM(AZ29:AZ34)</f>
        <v>0</v>
      </c>
      <c r="BA35" s="1">
        <f>SUM(BA30:BA34)</f>
        <v>0</v>
      </c>
      <c r="BB35" s="1">
        <f>SUM(BB30:BB34)</f>
        <v>0</v>
      </c>
      <c r="BC35" s="1">
        <f>SUM(BC30:BC34)</f>
        <v>0</v>
      </c>
      <c r="BD35" s="1">
        <f>SUM(BD29:BD34)</f>
        <v>48</v>
      </c>
      <c r="BE35" s="1">
        <f>SUM(BE29:BE34)</f>
        <v>0</v>
      </c>
      <c r="BF35" s="1">
        <f>SUM(BF30:BF34)</f>
        <v>0</v>
      </c>
      <c r="BG35" s="1">
        <f>SUM(BG30:BG34)</f>
        <v>0</v>
      </c>
      <c r="BH35" s="1">
        <f>SUM(BH30:BH34)</f>
        <v>0</v>
      </c>
      <c r="BI35" s="1">
        <f>SUM(BI29:BI34)</f>
        <v>48</v>
      </c>
      <c r="BJ35" s="1">
        <f>SUM(BJ29:BJ34)</f>
        <v>0</v>
      </c>
      <c r="BK35" s="1">
        <f>SUM(BK30:BK34)</f>
        <v>0</v>
      </c>
      <c r="BL35" s="1">
        <f>SUM(BL30:BL34)</f>
        <v>0</v>
      </c>
      <c r="BM35" s="1">
        <f>SUM(BM30:BM34)</f>
        <v>0</v>
      </c>
      <c r="BN35" s="1">
        <f>SUM(BN29:BN34)</f>
        <v>48</v>
      </c>
      <c r="BO35" s="1">
        <f>SUM(BO29:BO34)</f>
        <v>0</v>
      </c>
      <c r="BP35" s="1">
        <f>SUM(BP30:BP34)</f>
        <v>0</v>
      </c>
      <c r="BQ35" s="1">
        <f>SUM(BQ30:BQ34)</f>
        <v>0</v>
      </c>
      <c r="BR35" s="1">
        <f>SUM(BR30:BR34)</f>
        <v>0</v>
      </c>
      <c r="BS35" s="1">
        <f>SUM(BS29:BS34)</f>
        <v>48</v>
      </c>
    </row>
    <row r="36" spans="1:71" x14ac:dyDescent="0.25">
      <c r="A36" s="1"/>
      <c r="B36" s="1" t="s">
        <v>229</v>
      </c>
      <c r="C36" s="1">
        <f>COUNT(C30:C34)</f>
        <v>5</v>
      </c>
      <c r="D36" s="1"/>
      <c r="E36" s="1">
        <f>SUM(E29:E35)</f>
        <v>95</v>
      </c>
      <c r="F36" s="1">
        <f>SUM(E29:E35)+1</f>
        <v>96</v>
      </c>
      <c r="G36" s="2">
        <f>$BS35/F36</f>
        <v>0.5</v>
      </c>
      <c r="H36" s="72">
        <f>SUM(H29:H34)</f>
        <v>47</v>
      </c>
      <c r="I36" s="72">
        <f>SUM(I29:I34)</f>
        <v>47</v>
      </c>
      <c r="J36" s="72">
        <f>SUM(J29:J33)</f>
        <v>0</v>
      </c>
      <c r="K36" s="1"/>
      <c r="L36" s="1"/>
      <c r="M36" s="1"/>
      <c r="N36" s="1"/>
      <c r="O36" s="1"/>
      <c r="P36" s="2">
        <f>P35/F36</f>
        <v>0.48958333333333331</v>
      </c>
      <c r="Q36" s="1"/>
      <c r="R36" s="1">
        <f>M35+R35</f>
        <v>1</v>
      </c>
      <c r="S36" s="1">
        <f>N35+S35</f>
        <v>0</v>
      </c>
      <c r="T36" s="1">
        <f>O35+T35</f>
        <v>0</v>
      </c>
      <c r="U36" s="2">
        <f>U35/F36</f>
        <v>0.5</v>
      </c>
      <c r="V36" s="1"/>
      <c r="W36" s="1">
        <f>R36+W35</f>
        <v>1</v>
      </c>
      <c r="X36" s="1">
        <f>S36+X35</f>
        <v>0</v>
      </c>
      <c r="Y36" s="1">
        <f>T36+Y35</f>
        <v>0</v>
      </c>
      <c r="Z36" s="2">
        <f>Z35/F36</f>
        <v>0.5</v>
      </c>
      <c r="AA36" s="1"/>
      <c r="AB36" s="1">
        <f>W36+AB35</f>
        <v>1</v>
      </c>
      <c r="AC36" s="1">
        <f>X36+AC35</f>
        <v>0</v>
      </c>
      <c r="AD36" s="1">
        <f>Y36+AD35</f>
        <v>0</v>
      </c>
      <c r="AE36" s="2">
        <f>AE35/F36</f>
        <v>0.5</v>
      </c>
      <c r="AF36" s="1"/>
      <c r="AG36" s="1">
        <f>AB36+AG35</f>
        <v>1</v>
      </c>
      <c r="AH36" s="1">
        <f>AC36+AH35</f>
        <v>0</v>
      </c>
      <c r="AI36" s="1">
        <f>AD36+AI35</f>
        <v>0</v>
      </c>
      <c r="AJ36" s="2">
        <f>AJ35/F36</f>
        <v>0.5</v>
      </c>
      <c r="AK36" s="1"/>
      <c r="AL36" s="1">
        <f>AG36+AL35</f>
        <v>1</v>
      </c>
      <c r="AM36" s="1">
        <f>AH36+AM35</f>
        <v>0</v>
      </c>
      <c r="AN36" s="1">
        <f>AI36+AN35</f>
        <v>0</v>
      </c>
      <c r="AO36" s="2">
        <f>AO35/F36</f>
        <v>0.5</v>
      </c>
      <c r="AP36" s="1"/>
      <c r="AQ36" s="1">
        <f>AL36+AQ35</f>
        <v>1</v>
      </c>
      <c r="AR36" s="1">
        <f>AM36+AR35</f>
        <v>0</v>
      </c>
      <c r="AS36" s="1">
        <f>AN36+AS35</f>
        <v>0</v>
      </c>
      <c r="AT36" s="2">
        <f>AT35/F36</f>
        <v>0.5</v>
      </c>
      <c r="AU36" s="1"/>
      <c r="AV36" s="1">
        <f>AQ36+AV35</f>
        <v>1</v>
      </c>
      <c r="AW36" s="1">
        <f>AR36+AW35</f>
        <v>0</v>
      </c>
      <c r="AX36" s="1">
        <f>AS36+AX35</f>
        <v>0</v>
      </c>
      <c r="AY36" s="2">
        <f>AY35/F36</f>
        <v>0.5</v>
      </c>
      <c r="AZ36" s="1"/>
      <c r="BA36" s="1">
        <f>AV36+BA35</f>
        <v>1</v>
      </c>
      <c r="BB36" s="1">
        <f>AW36+BB35</f>
        <v>0</v>
      </c>
      <c r="BC36" s="1">
        <f>AX36+BC35</f>
        <v>0</v>
      </c>
      <c r="BD36" s="2">
        <f>BD35/F36</f>
        <v>0.5</v>
      </c>
      <c r="BE36" s="1"/>
      <c r="BF36" s="1">
        <f>BA36+BF35</f>
        <v>1</v>
      </c>
      <c r="BG36" s="1">
        <f>BB36+BG35</f>
        <v>0</v>
      </c>
      <c r="BH36" s="1">
        <f>BC36+BH35</f>
        <v>0</v>
      </c>
      <c r="BI36" s="2">
        <f>BI35/F36</f>
        <v>0.5</v>
      </c>
      <c r="BJ36" s="1"/>
      <c r="BK36" s="1">
        <f>BF36+BK35</f>
        <v>1</v>
      </c>
      <c r="BL36" s="1">
        <f>BG36+BL35</f>
        <v>0</v>
      </c>
      <c r="BM36" s="1">
        <f>BH36+BM35</f>
        <v>0</v>
      </c>
      <c r="BN36" s="2">
        <f>BN35/F36</f>
        <v>0.5</v>
      </c>
      <c r="BO36" s="1"/>
      <c r="BP36" s="1">
        <f>BK36+BP35</f>
        <v>1</v>
      </c>
      <c r="BQ36" s="1">
        <f>BL36+BQ35</f>
        <v>0</v>
      </c>
      <c r="BR36" s="1">
        <f>BM36+BR35</f>
        <v>0</v>
      </c>
      <c r="BS36" s="2">
        <f>BS35/F36</f>
        <v>0.5</v>
      </c>
    </row>
  </sheetData>
  <customSheetViews>
    <customSheetView guid="{F02C43EC-1E1F-4F91-8C6E-ACE46B5D7137}">
      <pane xSplit="10" ySplit="2" topLeftCell="K3" activePane="bottomRight" state="frozenSplit"/>
      <selection pane="bottomRight"/>
      <pageMargins left="0.7" right="0.7" top="0.75" bottom="0.75" header="0.3" footer="0.3"/>
    </customSheetView>
  </customSheetViews>
  <mergeCells count="12">
    <mergeCell ref="AP1:AT1"/>
    <mergeCell ref="Q1:U1"/>
    <mergeCell ref="M1:P1"/>
    <mergeCell ref="V1:Z1"/>
    <mergeCell ref="AA1:AE1"/>
    <mergeCell ref="AF1:AJ1"/>
    <mergeCell ref="AK1:AO1"/>
    <mergeCell ref="BO1:BS1"/>
    <mergeCell ref="AU1:AY1"/>
    <mergeCell ref="AZ1:BD1"/>
    <mergeCell ref="BE1:BI1"/>
    <mergeCell ref="BJ1:BN1"/>
  </mergeCells>
  <phoneticPr fontId="9" type="noConversion"/>
  <pageMargins left="0.7" right="0.7" top="0.75" bottom="0.75" header="0.3" footer="0.3"/>
  <pageSetup paperSize="5" scale="27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BS8"/>
  <sheetViews>
    <sheetView zoomScale="150" workbookViewId="0">
      <pane xSplit="12" ySplit="2" topLeftCell="AG3" activePane="bottomRight" state="frozen"/>
      <selection activeCell="A19" sqref="A19:XFD48"/>
      <selection pane="topRight" activeCell="A19" sqref="A19:XFD48"/>
      <selection pane="bottomLeft" activeCell="A19" sqref="A19:XFD48"/>
      <selection pane="bottomRight" activeCell="AJ10" sqref="AJ10"/>
    </sheetView>
  </sheetViews>
  <sheetFormatPr defaultColWidth="8.85546875" defaultRowHeight="15" x14ac:dyDescent="0.25"/>
  <cols>
    <col min="1" max="1" width="10.85546875" bestFit="1" customWidth="1"/>
    <col min="2" max="2" width="12.42578125" bestFit="1" customWidth="1"/>
    <col min="3" max="3" width="4.42578125" customWidth="1"/>
    <col min="4" max="4" width="6.42578125" hidden="1" customWidth="1"/>
    <col min="5" max="5" width="5.42578125" customWidth="1"/>
    <col min="6" max="6" width="5.140625" bestFit="1" customWidth="1"/>
    <col min="7" max="7" width="8.28515625" bestFit="1" customWidth="1"/>
    <col min="8" max="8" width="5.140625" style="80" customWidth="1"/>
    <col min="9" max="9" width="8" style="80" customWidth="1"/>
    <col min="10" max="10" width="5" style="80" customWidth="1"/>
    <col min="11" max="11" width="5.42578125" customWidth="1"/>
    <col min="12" max="12" width="8.28515625" bestFit="1" customWidth="1"/>
    <col min="13" max="15" width="3" customWidth="1"/>
    <col min="16" max="16" width="7.140625" customWidth="1"/>
    <col min="17" max="20" width="3" customWidth="1"/>
    <col min="21" max="21" width="7.140625" customWidth="1"/>
    <col min="22" max="25" width="3" customWidth="1"/>
    <col min="26" max="26" width="7.140625" customWidth="1"/>
    <col min="27" max="30" width="3" customWidth="1"/>
    <col min="31" max="31" width="7.85546875" customWidth="1"/>
    <col min="32" max="35" width="3" customWidth="1"/>
    <col min="36" max="36" width="8" customWidth="1"/>
    <col min="37" max="40" width="3" customWidth="1"/>
    <col min="41" max="41" width="8.140625" customWidth="1"/>
    <col min="42" max="45" width="3" customWidth="1"/>
    <col min="46" max="46" width="8" customWidth="1"/>
    <col min="47" max="50" width="3" customWidth="1"/>
    <col min="51" max="51" width="8" customWidth="1"/>
    <col min="52" max="55" width="3" customWidth="1"/>
    <col min="56" max="56" width="8" customWidth="1"/>
    <col min="57" max="60" width="3" customWidth="1"/>
    <col min="61" max="61" width="7.85546875" customWidth="1"/>
    <col min="62" max="65" width="3" customWidth="1"/>
    <col min="66" max="66" width="8" customWidth="1"/>
    <col min="67" max="70" width="3" customWidth="1"/>
    <col min="71" max="71" width="7.85546875" customWidth="1"/>
  </cols>
  <sheetData>
    <row r="1" spans="1:71" x14ac:dyDescent="0.25">
      <c r="A1" s="33"/>
      <c r="B1" s="33"/>
      <c r="C1" s="33"/>
      <c r="D1" s="33"/>
      <c r="E1" s="33"/>
      <c r="F1" s="33"/>
      <c r="G1" s="33"/>
      <c r="H1" s="78"/>
      <c r="I1" s="78"/>
      <c r="J1" s="78"/>
      <c r="K1" s="33"/>
      <c r="L1" s="33"/>
      <c r="M1" s="279" t="s">
        <v>320</v>
      </c>
      <c r="N1" s="280"/>
      <c r="O1" s="280"/>
      <c r="P1" s="281"/>
      <c r="Q1" s="279" t="s">
        <v>121</v>
      </c>
      <c r="R1" s="280"/>
      <c r="S1" s="280"/>
      <c r="T1" s="280"/>
      <c r="U1" s="281"/>
      <c r="V1" s="279" t="s">
        <v>276</v>
      </c>
      <c r="W1" s="280"/>
      <c r="X1" s="280"/>
      <c r="Y1" s="280"/>
      <c r="Z1" s="281"/>
      <c r="AA1" s="279" t="s">
        <v>135</v>
      </c>
      <c r="AB1" s="280"/>
      <c r="AC1" s="280"/>
      <c r="AD1" s="280"/>
      <c r="AE1" s="281"/>
      <c r="AF1" s="279" t="s">
        <v>136</v>
      </c>
      <c r="AG1" s="280"/>
      <c r="AH1" s="280"/>
      <c r="AI1" s="280"/>
      <c r="AJ1" s="281"/>
      <c r="AK1" s="279" t="s">
        <v>70</v>
      </c>
      <c r="AL1" s="280"/>
      <c r="AM1" s="280"/>
      <c r="AN1" s="280"/>
      <c r="AO1" s="281"/>
      <c r="AP1" s="279" t="s">
        <v>71</v>
      </c>
      <c r="AQ1" s="280"/>
      <c r="AR1" s="280"/>
      <c r="AS1" s="280"/>
      <c r="AT1" s="281"/>
      <c r="AU1" s="279" t="s">
        <v>48</v>
      </c>
      <c r="AV1" s="280"/>
      <c r="AW1" s="280"/>
      <c r="AX1" s="280"/>
      <c r="AY1" s="281"/>
      <c r="AZ1" s="279" t="s">
        <v>49</v>
      </c>
      <c r="BA1" s="280"/>
      <c r="BB1" s="280"/>
      <c r="BC1" s="280"/>
      <c r="BD1" s="281"/>
      <c r="BE1" s="279" t="s">
        <v>43</v>
      </c>
      <c r="BF1" s="280"/>
      <c r="BG1" s="280"/>
      <c r="BH1" s="280"/>
      <c r="BI1" s="281"/>
      <c r="BJ1" s="279" t="s">
        <v>212</v>
      </c>
      <c r="BK1" s="280"/>
      <c r="BL1" s="280"/>
      <c r="BM1" s="280"/>
      <c r="BN1" s="281"/>
      <c r="BO1" s="279" t="s">
        <v>300</v>
      </c>
      <c r="BP1" s="280"/>
      <c r="BQ1" s="280"/>
      <c r="BR1" s="280"/>
      <c r="BS1" s="281"/>
    </row>
    <row r="2" spans="1:71" ht="31.5" customHeight="1" thickBot="1" x14ac:dyDescent="0.3">
      <c r="A2" s="6" t="s">
        <v>51</v>
      </c>
      <c r="B2" s="6" t="s">
        <v>9</v>
      </c>
      <c r="C2" s="6" t="s">
        <v>60</v>
      </c>
      <c r="D2" s="6" t="s">
        <v>61</v>
      </c>
      <c r="E2" s="73" t="s">
        <v>339</v>
      </c>
      <c r="F2" s="7" t="s">
        <v>154</v>
      </c>
      <c r="G2" s="7" t="s">
        <v>138</v>
      </c>
      <c r="H2" s="79" t="s">
        <v>338</v>
      </c>
      <c r="I2" s="79" t="s">
        <v>337</v>
      </c>
      <c r="J2" s="79" t="s">
        <v>139</v>
      </c>
      <c r="K2" s="6" t="s">
        <v>255</v>
      </c>
      <c r="L2" s="6" t="s">
        <v>165</v>
      </c>
      <c r="M2" s="7" t="s">
        <v>192</v>
      </c>
      <c r="N2" s="7" t="s">
        <v>193</v>
      </c>
      <c r="O2" s="7" t="s">
        <v>108</v>
      </c>
      <c r="P2" s="7" t="s">
        <v>109</v>
      </c>
      <c r="Q2" s="7" t="s">
        <v>110</v>
      </c>
      <c r="R2" s="7" t="s">
        <v>192</v>
      </c>
      <c r="S2" s="7" t="s">
        <v>193</v>
      </c>
      <c r="T2" s="7" t="s">
        <v>108</v>
      </c>
      <c r="U2" s="7" t="s">
        <v>109</v>
      </c>
      <c r="V2" s="7" t="s">
        <v>110</v>
      </c>
      <c r="W2" s="7" t="s">
        <v>192</v>
      </c>
      <c r="X2" s="7" t="s">
        <v>193</v>
      </c>
      <c r="Y2" s="7" t="s">
        <v>108</v>
      </c>
      <c r="Z2" s="7" t="s">
        <v>109</v>
      </c>
      <c r="AA2" s="7" t="s">
        <v>110</v>
      </c>
      <c r="AB2" s="7" t="s">
        <v>192</v>
      </c>
      <c r="AC2" s="7" t="s">
        <v>193</v>
      </c>
      <c r="AD2" s="7" t="s">
        <v>108</v>
      </c>
      <c r="AE2" s="7" t="s">
        <v>109</v>
      </c>
      <c r="AF2" s="7" t="s">
        <v>110</v>
      </c>
      <c r="AG2" s="7" t="s">
        <v>192</v>
      </c>
      <c r="AH2" s="7" t="s">
        <v>193</v>
      </c>
      <c r="AI2" s="7" t="s">
        <v>108</v>
      </c>
      <c r="AJ2" s="7" t="s">
        <v>109</v>
      </c>
      <c r="AK2" s="7" t="s">
        <v>110</v>
      </c>
      <c r="AL2" s="7" t="s">
        <v>192</v>
      </c>
      <c r="AM2" s="7" t="s">
        <v>193</v>
      </c>
      <c r="AN2" s="7" t="s">
        <v>108</v>
      </c>
      <c r="AO2" s="7" t="s">
        <v>109</v>
      </c>
      <c r="AP2" s="7" t="s">
        <v>110</v>
      </c>
      <c r="AQ2" s="7" t="s">
        <v>192</v>
      </c>
      <c r="AR2" s="7" t="s">
        <v>193</v>
      </c>
      <c r="AS2" s="7" t="s">
        <v>108</v>
      </c>
      <c r="AT2" s="7" t="s">
        <v>109</v>
      </c>
      <c r="AU2" s="7" t="s">
        <v>110</v>
      </c>
      <c r="AV2" s="7" t="s">
        <v>192</v>
      </c>
      <c r="AW2" s="7" t="s">
        <v>193</v>
      </c>
      <c r="AX2" s="7" t="s">
        <v>108</v>
      </c>
      <c r="AY2" s="7" t="s">
        <v>109</v>
      </c>
      <c r="AZ2" s="7" t="s">
        <v>110</v>
      </c>
      <c r="BA2" s="7" t="s">
        <v>192</v>
      </c>
      <c r="BB2" s="7" t="s">
        <v>193</v>
      </c>
      <c r="BC2" s="7" t="s">
        <v>108</v>
      </c>
      <c r="BD2" s="7" t="s">
        <v>109</v>
      </c>
      <c r="BE2" s="7" t="s">
        <v>110</v>
      </c>
      <c r="BF2" s="7" t="s">
        <v>192</v>
      </c>
      <c r="BG2" s="7" t="s">
        <v>193</v>
      </c>
      <c r="BH2" s="7" t="s">
        <v>108</v>
      </c>
      <c r="BI2" s="7" t="s">
        <v>109</v>
      </c>
      <c r="BJ2" s="7" t="s">
        <v>110</v>
      </c>
      <c r="BK2" s="7" t="s">
        <v>192</v>
      </c>
      <c r="BL2" s="7" t="s">
        <v>193</v>
      </c>
      <c r="BM2" s="7" t="s">
        <v>108</v>
      </c>
      <c r="BN2" s="7" t="s">
        <v>109</v>
      </c>
      <c r="BO2" s="7" t="s">
        <v>110</v>
      </c>
      <c r="BP2" s="7" t="s">
        <v>192</v>
      </c>
      <c r="BQ2" s="7" t="s">
        <v>193</v>
      </c>
      <c r="BR2" s="7" t="s">
        <v>108</v>
      </c>
      <c r="BS2" s="7" t="s">
        <v>109</v>
      </c>
    </row>
    <row r="3" spans="1:71" x14ac:dyDescent="0.25">
      <c r="A3" s="3" t="s">
        <v>118</v>
      </c>
      <c r="B3" s="4"/>
      <c r="C3" s="4"/>
      <c r="D3" s="4"/>
      <c r="E3" s="35"/>
      <c r="F3" s="36"/>
      <c r="G3" s="5"/>
      <c r="H3" s="77"/>
      <c r="I3" s="77"/>
      <c r="J3" s="81"/>
      <c r="K3" s="8">
        <v>2023</v>
      </c>
      <c r="L3" s="8">
        <v>2023</v>
      </c>
      <c r="M3" s="8"/>
      <c r="N3" s="8"/>
      <c r="O3" s="8"/>
      <c r="P3" s="84">
        <f>+H3</f>
        <v>0</v>
      </c>
      <c r="Q3" s="8"/>
      <c r="R3" s="8"/>
      <c r="S3" s="8"/>
      <c r="T3" s="8"/>
      <c r="U3" s="1">
        <f>SUM(P3:T3)</f>
        <v>0</v>
      </c>
      <c r="V3" s="8"/>
      <c r="W3" s="8"/>
      <c r="X3" s="8"/>
      <c r="Y3" s="8"/>
      <c r="Z3" s="1">
        <f>SUM(U3:Y3)</f>
        <v>0</v>
      </c>
      <c r="AA3" s="8"/>
      <c r="AB3" s="8"/>
      <c r="AC3" s="8"/>
      <c r="AD3" s="8"/>
      <c r="AE3" s="1">
        <f>SUM(Z3:AD3)</f>
        <v>0</v>
      </c>
      <c r="AF3" s="8"/>
      <c r="AG3" s="8"/>
      <c r="AH3" s="8"/>
      <c r="AI3" s="8"/>
      <c r="AJ3" s="1">
        <f>SUM(AE3:AI3)</f>
        <v>0</v>
      </c>
      <c r="AK3" s="8"/>
      <c r="AL3" s="8"/>
      <c r="AM3" s="8"/>
      <c r="AN3" s="8"/>
      <c r="AO3" s="1">
        <f>SUM(AJ3:AN3)</f>
        <v>0</v>
      </c>
      <c r="AP3" s="8"/>
      <c r="AQ3" s="8"/>
      <c r="AR3" s="8"/>
      <c r="AS3" s="8"/>
      <c r="AT3" s="1">
        <f>SUM(AO3:AS3)</f>
        <v>0</v>
      </c>
      <c r="AU3" s="8"/>
      <c r="AV3" s="8"/>
      <c r="AW3" s="8"/>
      <c r="AX3" s="8"/>
      <c r="AY3" s="1">
        <f>SUM(AT3:AX3)</f>
        <v>0</v>
      </c>
      <c r="AZ3" s="8"/>
      <c r="BA3" s="8"/>
      <c r="BB3" s="8"/>
      <c r="BC3" s="8"/>
      <c r="BD3" s="1">
        <f>SUM(AY3:BC3)</f>
        <v>0</v>
      </c>
      <c r="BE3" s="8"/>
      <c r="BF3" s="8"/>
      <c r="BG3" s="8"/>
      <c r="BH3" s="8"/>
      <c r="BI3" s="1">
        <f>SUM(BD3:BH3)</f>
        <v>0</v>
      </c>
      <c r="BJ3" s="8"/>
      <c r="BK3" s="8"/>
      <c r="BL3" s="8"/>
      <c r="BM3" s="8"/>
      <c r="BN3" s="1">
        <f>SUM(BI3:BM3)</f>
        <v>0</v>
      </c>
      <c r="BO3" s="8"/>
      <c r="BP3" s="8"/>
      <c r="BQ3" s="8"/>
      <c r="BR3" s="8"/>
      <c r="BS3" s="1">
        <f>SUM(BN3:BR3)</f>
        <v>0</v>
      </c>
    </row>
    <row r="4" spans="1:71" s="196" customFormat="1" x14ac:dyDescent="0.25">
      <c r="A4" s="187"/>
      <c r="B4" s="190" t="s">
        <v>227</v>
      </c>
      <c r="C4" s="189">
        <v>3</v>
      </c>
      <c r="D4" s="233">
        <v>6640</v>
      </c>
      <c r="E4" s="218">
        <v>44</v>
      </c>
      <c r="F4" s="219"/>
      <c r="G4" s="202">
        <f>$BS4/E4</f>
        <v>1.0227272727272727</v>
      </c>
      <c r="H4" s="203">
        <v>11</v>
      </c>
      <c r="I4" s="203">
        <f>+H4+J4</f>
        <v>11</v>
      </c>
      <c r="J4" s="193"/>
      <c r="K4" s="204">
        <v>2023</v>
      </c>
      <c r="L4" s="194">
        <v>2023</v>
      </c>
      <c r="M4" s="194"/>
      <c r="N4" s="194"/>
      <c r="O4" s="194"/>
      <c r="P4" s="234">
        <f>SUM(M4:O4)+H4</f>
        <v>11</v>
      </c>
      <c r="Q4" s="194"/>
      <c r="R4" s="194"/>
      <c r="S4" s="194"/>
      <c r="T4" s="194"/>
      <c r="U4" s="190">
        <f>SUM(P4:T4)</f>
        <v>11</v>
      </c>
      <c r="V4" s="194"/>
      <c r="W4" s="194"/>
      <c r="X4" s="194"/>
      <c r="Y4" s="194"/>
      <c r="Z4" s="190">
        <f>SUM(U4:Y4)</f>
        <v>11</v>
      </c>
      <c r="AA4" s="194"/>
      <c r="AB4" s="194"/>
      <c r="AC4" s="194">
        <v>32</v>
      </c>
      <c r="AD4" s="194">
        <v>1</v>
      </c>
      <c r="AE4" s="190">
        <f>SUM(Z4:AD4)</f>
        <v>44</v>
      </c>
      <c r="AF4" s="194"/>
      <c r="AG4" s="194"/>
      <c r="AH4" s="194"/>
      <c r="AI4" s="194"/>
      <c r="AJ4" s="190">
        <f>SUM(AE4:AI4)</f>
        <v>44</v>
      </c>
      <c r="AK4" s="194"/>
      <c r="AL4" s="194">
        <v>1</v>
      </c>
      <c r="AM4" s="194"/>
      <c r="AN4" s="194"/>
      <c r="AO4" s="190">
        <f>SUM(AJ4:AN4)</f>
        <v>45</v>
      </c>
      <c r="AP4" s="194"/>
      <c r="AQ4" s="194"/>
      <c r="AR4" s="194"/>
      <c r="AS4" s="194"/>
      <c r="AT4" s="190">
        <f>SUM(AO4:AS4)</f>
        <v>45</v>
      </c>
      <c r="AU4" s="194"/>
      <c r="AV4" s="194"/>
      <c r="AW4" s="194"/>
      <c r="AX4" s="194"/>
      <c r="AY4" s="190">
        <f>SUM(AT4:AX4)</f>
        <v>45</v>
      </c>
      <c r="AZ4" s="194"/>
      <c r="BA4" s="194"/>
      <c r="BB4" s="194"/>
      <c r="BC4" s="194"/>
      <c r="BD4" s="190">
        <f>SUM(AY4:BC4)</f>
        <v>45</v>
      </c>
      <c r="BE4" s="194"/>
      <c r="BF4" s="194"/>
      <c r="BG4" s="194"/>
      <c r="BH4" s="194"/>
      <c r="BI4" s="190">
        <f>SUM(BD4:BH4)</f>
        <v>45</v>
      </c>
      <c r="BJ4" s="194"/>
      <c r="BK4" s="194"/>
      <c r="BL4" s="194"/>
      <c r="BM4" s="194"/>
      <c r="BN4" s="190">
        <f>SUM(BI4:BM4)</f>
        <v>45</v>
      </c>
      <c r="BO4" s="194"/>
      <c r="BP4" s="194"/>
      <c r="BQ4" s="194"/>
      <c r="BR4" s="194"/>
      <c r="BS4" s="190">
        <f>SUM(BN4:BR4)</f>
        <v>45</v>
      </c>
    </row>
    <row r="5" spans="1:71" s="196" customFormat="1" x14ac:dyDescent="0.25">
      <c r="A5" s="187"/>
      <c r="B5" s="190" t="s">
        <v>15</v>
      </c>
      <c r="C5" s="189">
        <v>6</v>
      </c>
      <c r="D5" s="233">
        <v>5951</v>
      </c>
      <c r="E5" s="218">
        <v>30</v>
      </c>
      <c r="F5" s="219"/>
      <c r="G5" s="202">
        <f t="shared" ref="G5:G6" si="0">$BS5/E5</f>
        <v>1</v>
      </c>
      <c r="H5" s="203">
        <v>5</v>
      </c>
      <c r="I5" s="203">
        <f>+H5+J5</f>
        <v>5</v>
      </c>
      <c r="J5" s="193"/>
      <c r="K5" s="204">
        <v>2023</v>
      </c>
      <c r="L5" s="194">
        <v>2023</v>
      </c>
      <c r="M5" s="217"/>
      <c r="N5" s="217"/>
      <c r="O5" s="217"/>
      <c r="P5" s="234">
        <f>SUM(M5:O5)+H5</f>
        <v>5</v>
      </c>
      <c r="Q5" s="194"/>
      <c r="R5" s="194"/>
      <c r="S5" s="194"/>
      <c r="T5" s="194"/>
      <c r="U5" s="190">
        <f>SUM(P5:T5)</f>
        <v>5</v>
      </c>
      <c r="V5" s="194"/>
      <c r="W5" s="194"/>
      <c r="X5" s="194"/>
      <c r="Y5" s="194"/>
      <c r="Z5" s="190">
        <f>SUM(U5:Y5)</f>
        <v>5</v>
      </c>
      <c r="AA5" s="194"/>
      <c r="AB5" s="194"/>
      <c r="AC5" s="194">
        <v>23</v>
      </c>
      <c r="AD5" s="194">
        <v>2</v>
      </c>
      <c r="AE5" s="190">
        <f>SUM(Z5:AD5)</f>
        <v>30</v>
      </c>
      <c r="AF5" s="194"/>
      <c r="AG5" s="194"/>
      <c r="AH5" s="194"/>
      <c r="AI5" s="194"/>
      <c r="AJ5" s="190">
        <f>SUM(AE5:AI5)</f>
        <v>30</v>
      </c>
      <c r="AK5" s="194"/>
      <c r="AL5" s="194"/>
      <c r="AM5" s="194"/>
      <c r="AN5" s="194"/>
      <c r="AO5" s="190">
        <f>SUM(AJ5:AN5)</f>
        <v>30</v>
      </c>
      <c r="AP5" s="194"/>
      <c r="AQ5" s="194"/>
      <c r="AR5" s="194"/>
      <c r="AS5" s="194"/>
      <c r="AT5" s="190">
        <f>SUM(AO5:AS5)</f>
        <v>30</v>
      </c>
      <c r="AU5" s="194"/>
      <c r="AV5" s="194"/>
      <c r="AW5" s="194"/>
      <c r="AX5" s="194"/>
      <c r="AY5" s="190">
        <f>SUM(AT5:AX5)</f>
        <v>30</v>
      </c>
      <c r="AZ5" s="194"/>
      <c r="BA5" s="194"/>
      <c r="BB5" s="194"/>
      <c r="BC5" s="194"/>
      <c r="BD5" s="190">
        <f>SUM(AY5:BC5)</f>
        <v>30</v>
      </c>
      <c r="BE5" s="194"/>
      <c r="BF5" s="194"/>
      <c r="BG5" s="194"/>
      <c r="BH5" s="194"/>
      <c r="BI5" s="190">
        <f>SUM(BD5:BH5)</f>
        <v>30</v>
      </c>
      <c r="BJ5" s="194"/>
      <c r="BK5" s="194"/>
      <c r="BL5" s="194"/>
      <c r="BM5" s="194"/>
      <c r="BN5" s="190">
        <f>SUM(BI5:BM5)</f>
        <v>30</v>
      </c>
      <c r="BO5" s="194"/>
      <c r="BP5" s="194"/>
      <c r="BQ5" s="194"/>
      <c r="BR5" s="194"/>
      <c r="BS5" s="190">
        <f>SUM(BN5:BR5)</f>
        <v>30</v>
      </c>
    </row>
    <row r="6" spans="1:71" s="120" customFormat="1" x14ac:dyDescent="0.25">
      <c r="A6" s="228"/>
      <c r="B6" s="165" t="s">
        <v>365</v>
      </c>
      <c r="C6" s="214">
        <v>11</v>
      </c>
      <c r="D6" s="230">
        <v>8107</v>
      </c>
      <c r="E6" s="231">
        <v>25</v>
      </c>
      <c r="F6" s="235"/>
      <c r="G6" s="169">
        <f t="shared" si="0"/>
        <v>1.1200000000000001</v>
      </c>
      <c r="H6" s="170">
        <v>9</v>
      </c>
      <c r="I6" s="170">
        <f>+H6+J6</f>
        <v>10</v>
      </c>
      <c r="J6" s="171">
        <v>1</v>
      </c>
      <c r="K6" s="216">
        <v>2023</v>
      </c>
      <c r="L6" s="173">
        <v>2023</v>
      </c>
      <c r="M6" s="223"/>
      <c r="N6" s="223"/>
      <c r="O6" s="223"/>
      <c r="P6" s="232">
        <f>SUM(M6:O6)+H6</f>
        <v>9</v>
      </c>
      <c r="Q6" s="173"/>
      <c r="R6" s="173"/>
      <c r="S6" s="173"/>
      <c r="T6" s="173"/>
      <c r="U6" s="165">
        <f>SUM(P6:T6)</f>
        <v>9</v>
      </c>
      <c r="V6" s="173"/>
      <c r="W6" s="173"/>
      <c r="X6" s="173"/>
      <c r="Y6" s="173"/>
      <c r="Z6" s="165">
        <f>SUM(U6:Y6)</f>
        <v>9</v>
      </c>
      <c r="AA6" s="173">
        <v>1</v>
      </c>
      <c r="AB6" s="173">
        <v>2</v>
      </c>
      <c r="AC6" s="173">
        <v>15</v>
      </c>
      <c r="AD6" s="173"/>
      <c r="AE6" s="165">
        <f>SUM(Z6:AD6)</f>
        <v>27</v>
      </c>
      <c r="AF6" s="173"/>
      <c r="AG6" s="173"/>
      <c r="AH6" s="173"/>
      <c r="AI6" s="173"/>
      <c r="AJ6" s="165">
        <f>SUM(AE6:AI6)</f>
        <v>27</v>
      </c>
      <c r="AK6" s="173"/>
      <c r="AL6" s="173">
        <v>1</v>
      </c>
      <c r="AM6" s="173"/>
      <c r="AN6" s="173"/>
      <c r="AO6" s="165">
        <f>SUM(AJ6:AN6)</f>
        <v>28</v>
      </c>
      <c r="AP6" s="173"/>
      <c r="AQ6" s="173"/>
      <c r="AR6" s="173"/>
      <c r="AS6" s="173"/>
      <c r="AT6" s="165">
        <f>SUM(AO6:AS6)</f>
        <v>28</v>
      </c>
      <c r="AU6" s="173"/>
      <c r="AV6" s="173"/>
      <c r="AW6" s="173"/>
      <c r="AX6" s="173"/>
      <c r="AY6" s="165">
        <f>SUM(AT6:AX6)</f>
        <v>28</v>
      </c>
      <c r="AZ6" s="173"/>
      <c r="BA6" s="173"/>
      <c r="BB6" s="173"/>
      <c r="BC6" s="173"/>
      <c r="BD6" s="165">
        <f>SUM(AY6:BC6)</f>
        <v>28</v>
      </c>
      <c r="BE6" s="173"/>
      <c r="BF6" s="173"/>
      <c r="BG6" s="173"/>
      <c r="BH6" s="173"/>
      <c r="BI6" s="165">
        <f>SUM(BD6:BH6)</f>
        <v>28</v>
      </c>
      <c r="BJ6" s="173"/>
      <c r="BK6" s="173"/>
      <c r="BL6" s="173"/>
      <c r="BM6" s="173"/>
      <c r="BN6" s="165">
        <f>SUM(BI6:BM6)</f>
        <v>28</v>
      </c>
      <c r="BO6" s="173"/>
      <c r="BP6" s="173"/>
      <c r="BQ6" s="173"/>
      <c r="BR6" s="173"/>
      <c r="BS6" s="165">
        <f>SUM(BN6:BR6)</f>
        <v>28</v>
      </c>
    </row>
    <row r="7" spans="1:71" x14ac:dyDescent="0.25">
      <c r="A7" s="1"/>
      <c r="B7" s="4"/>
      <c r="C7" s="4"/>
      <c r="D7" s="4"/>
      <c r="E7" s="4"/>
      <c r="F7" s="1"/>
      <c r="G7" s="1"/>
      <c r="H7" s="72"/>
      <c r="I7" s="72"/>
      <c r="J7" s="72"/>
      <c r="K7" s="1"/>
      <c r="L7" s="1"/>
      <c r="M7" s="1">
        <f>SUM(M4:M6)</f>
        <v>0</v>
      </c>
      <c r="N7" s="1">
        <f>SUM(N4:N6)</f>
        <v>0</v>
      </c>
      <c r="O7" s="1">
        <f>SUM(O4:O6)</f>
        <v>0</v>
      </c>
      <c r="P7" s="72">
        <f>SUM(P3:P6)</f>
        <v>25</v>
      </c>
      <c r="Q7" s="1">
        <f>SUM(Q3:Q6)+E3</f>
        <v>0</v>
      </c>
      <c r="R7" s="1">
        <f>SUM(R4:R6)</f>
        <v>0</v>
      </c>
      <c r="S7" s="1">
        <f>SUM(S4:S6)</f>
        <v>0</v>
      </c>
      <c r="T7" s="1">
        <f>SUM(T4:T6)</f>
        <v>0</v>
      </c>
      <c r="U7" s="1">
        <f>SUM(U3:U6)</f>
        <v>25</v>
      </c>
      <c r="V7" s="1">
        <f>SUM(V4:V6)</f>
        <v>0</v>
      </c>
      <c r="W7" s="1">
        <f>SUM(W4:W6)</f>
        <v>0</v>
      </c>
      <c r="X7" s="1">
        <f>SUM(X4:X6)</f>
        <v>0</v>
      </c>
      <c r="Y7" s="1">
        <f>SUM(Y4:Y6)</f>
        <v>0</v>
      </c>
      <c r="Z7" s="1">
        <f>SUM(Z3:Z6)</f>
        <v>25</v>
      </c>
      <c r="AA7" s="1">
        <f>SUM(AA4:AA6)</f>
        <v>1</v>
      </c>
      <c r="AB7" s="1">
        <f>SUM(AB4:AB6)</f>
        <v>2</v>
      </c>
      <c r="AC7" s="1">
        <f>SUM(AC4:AC6)</f>
        <v>70</v>
      </c>
      <c r="AD7" s="1">
        <f>SUM(AD4:AD6)</f>
        <v>3</v>
      </c>
      <c r="AE7" s="1">
        <f>SUM(AE3:AE6)</f>
        <v>101</v>
      </c>
      <c r="AF7" s="1">
        <f>SUM(AF4:AF6)</f>
        <v>0</v>
      </c>
      <c r="AG7" s="1">
        <f>SUM(AG4:AG6)</f>
        <v>0</v>
      </c>
      <c r="AH7" s="1">
        <f>SUM(AH4:AH6)</f>
        <v>0</v>
      </c>
      <c r="AI7" s="1">
        <f>SUM(AI4:AI6)</f>
        <v>0</v>
      </c>
      <c r="AJ7" s="1">
        <f>SUM(AJ3:AJ6)</f>
        <v>101</v>
      </c>
      <c r="AK7" s="1">
        <f>SUM(AK4:AK6)</f>
        <v>0</v>
      </c>
      <c r="AL7" s="1">
        <f>SUM(AL4:AL6)</f>
        <v>2</v>
      </c>
      <c r="AM7" s="1">
        <f>SUM(AM4:AM6)</f>
        <v>0</v>
      </c>
      <c r="AN7" s="1">
        <f>SUM(AN4:AN6)</f>
        <v>0</v>
      </c>
      <c r="AO7" s="1">
        <f>SUM(AO3:AO6)</f>
        <v>103</v>
      </c>
      <c r="AP7" s="1">
        <f>SUM(AP4:AP6)</f>
        <v>0</v>
      </c>
      <c r="AQ7" s="1">
        <f>SUM(AQ4:AQ6)</f>
        <v>0</v>
      </c>
      <c r="AR7" s="1">
        <f>SUM(AR4:AR6)</f>
        <v>0</v>
      </c>
      <c r="AS7" s="1">
        <f>SUM(AS4:AS6)</f>
        <v>0</v>
      </c>
      <c r="AT7" s="1">
        <f>SUM(AT3:AT6)</f>
        <v>103</v>
      </c>
      <c r="AU7" s="1">
        <f>SUM(AU4:AU6)</f>
        <v>0</v>
      </c>
      <c r="AV7" s="1">
        <f>SUM(AV4:AV6)</f>
        <v>0</v>
      </c>
      <c r="AW7" s="1">
        <f>SUM(AW4:AW6)</f>
        <v>0</v>
      </c>
      <c r="AX7" s="1">
        <f>SUM(AX4:AX6)</f>
        <v>0</v>
      </c>
      <c r="AY7" s="1">
        <f>SUM(AY3:AY6)</f>
        <v>103</v>
      </c>
      <c r="AZ7" s="1">
        <f>SUM(AZ4:AZ6)</f>
        <v>0</v>
      </c>
      <c r="BA7" s="1">
        <f>SUM(BA4:BA6)</f>
        <v>0</v>
      </c>
      <c r="BB7" s="1">
        <f>SUM(BB4:BB6)</f>
        <v>0</v>
      </c>
      <c r="BC7" s="1">
        <f>SUM(BC4:BC6)</f>
        <v>0</v>
      </c>
      <c r="BD7" s="1">
        <f>SUM(BD3:BD6)</f>
        <v>103</v>
      </c>
      <c r="BE7" s="1">
        <f>SUM(BE4:BE6)</f>
        <v>0</v>
      </c>
      <c r="BF7" s="1">
        <f>SUM(BF4:BF6)</f>
        <v>0</v>
      </c>
      <c r="BG7" s="1">
        <f>SUM(BG4:BG6)</f>
        <v>0</v>
      </c>
      <c r="BH7" s="1">
        <f>SUM(BH4:BH6)</f>
        <v>0</v>
      </c>
      <c r="BI7" s="1">
        <f>SUM(BI3:BI6)</f>
        <v>103</v>
      </c>
      <c r="BJ7" s="1">
        <f>SUM(BJ4:BJ6)</f>
        <v>0</v>
      </c>
      <c r="BK7" s="1">
        <f>SUM(BK4:BK6)</f>
        <v>0</v>
      </c>
      <c r="BL7" s="1">
        <f>SUM(BL4:BL6)</f>
        <v>0</v>
      </c>
      <c r="BM7" s="1">
        <f>SUM(BM4:BM6)</f>
        <v>0</v>
      </c>
      <c r="BN7" s="1">
        <f>SUM(BN3:BN6)</f>
        <v>103</v>
      </c>
      <c r="BO7" s="1">
        <f>SUM(BO4:BO6)</f>
        <v>0</v>
      </c>
      <c r="BP7" s="1">
        <f>SUM(BP4:BP6)</f>
        <v>0</v>
      </c>
      <c r="BQ7" s="1">
        <f>SUM(BQ4:BQ6)</f>
        <v>0</v>
      </c>
      <c r="BR7" s="1">
        <f>SUM(BR4:BR6)</f>
        <v>0</v>
      </c>
      <c r="BS7" s="1">
        <f>SUM(BS3:BS6)</f>
        <v>103</v>
      </c>
    </row>
    <row r="8" spans="1:71" s="196" customFormat="1" x14ac:dyDescent="0.25">
      <c r="A8" s="190"/>
      <c r="B8" s="190" t="s">
        <v>229</v>
      </c>
      <c r="C8" s="190">
        <f>COUNT(C4:C6)</f>
        <v>3</v>
      </c>
      <c r="D8" s="190"/>
      <c r="E8" s="190">
        <f>SUM(E3:E6)</f>
        <v>99</v>
      </c>
      <c r="F8" s="190">
        <f>SUM(E3:E6)+1</f>
        <v>100</v>
      </c>
      <c r="G8" s="191">
        <f>$BS7/F8</f>
        <v>1.03</v>
      </c>
      <c r="H8" s="192">
        <f>SUM(H3:H6)</f>
        <v>25</v>
      </c>
      <c r="I8" s="192">
        <f>SUM(I3:I6)</f>
        <v>26</v>
      </c>
      <c r="J8" s="192">
        <f>SUM(J3:J6)</f>
        <v>1</v>
      </c>
      <c r="K8" s="190"/>
      <c r="L8" s="190"/>
      <c r="M8" s="190"/>
      <c r="N8" s="190"/>
      <c r="O8" s="190"/>
      <c r="P8" s="191">
        <f>P7/F8</f>
        <v>0.25</v>
      </c>
      <c r="Q8" s="190"/>
      <c r="R8" s="190">
        <f>M7+R7</f>
        <v>0</v>
      </c>
      <c r="S8" s="190">
        <f>N7+S7</f>
        <v>0</v>
      </c>
      <c r="T8" s="190">
        <f>O7+T7</f>
        <v>0</v>
      </c>
      <c r="U8" s="191">
        <f>U7/F8</f>
        <v>0.25</v>
      </c>
      <c r="V8" s="190"/>
      <c r="W8" s="190">
        <f>R8+W7</f>
        <v>0</v>
      </c>
      <c r="X8" s="190">
        <f>S8+X7</f>
        <v>0</v>
      </c>
      <c r="Y8" s="190">
        <f>T8+Y7</f>
        <v>0</v>
      </c>
      <c r="Z8" s="191">
        <f>Z7/F8</f>
        <v>0.25</v>
      </c>
      <c r="AA8" s="190"/>
      <c r="AB8" s="190">
        <f>W8+AB7</f>
        <v>2</v>
      </c>
      <c r="AC8" s="190">
        <f>X8+AC7</f>
        <v>70</v>
      </c>
      <c r="AD8" s="190">
        <f>Y8+AD7</f>
        <v>3</v>
      </c>
      <c r="AE8" s="191">
        <f>AE7/F8</f>
        <v>1.01</v>
      </c>
      <c r="AF8" s="190"/>
      <c r="AG8" s="190">
        <f>AB8+AG7</f>
        <v>2</v>
      </c>
      <c r="AH8" s="190">
        <f>AC8+AH7</f>
        <v>70</v>
      </c>
      <c r="AI8" s="190">
        <f>AD8+AI7</f>
        <v>3</v>
      </c>
      <c r="AJ8" s="191">
        <f>AJ7/F8</f>
        <v>1.01</v>
      </c>
      <c r="AK8" s="190"/>
      <c r="AL8" s="190">
        <f>AG8+AL7</f>
        <v>4</v>
      </c>
      <c r="AM8" s="190">
        <f>AH8+AM7</f>
        <v>70</v>
      </c>
      <c r="AN8" s="190">
        <f>AI8+AN7</f>
        <v>3</v>
      </c>
      <c r="AO8" s="191">
        <f>AO7/F8</f>
        <v>1.03</v>
      </c>
      <c r="AP8" s="190"/>
      <c r="AQ8" s="190">
        <f>AL8+AQ7</f>
        <v>4</v>
      </c>
      <c r="AR8" s="190">
        <f>AM8+AR7</f>
        <v>70</v>
      </c>
      <c r="AS8" s="190">
        <f>AN8+AS7</f>
        <v>3</v>
      </c>
      <c r="AT8" s="191">
        <f>AT7/F8</f>
        <v>1.03</v>
      </c>
      <c r="AU8" s="190"/>
      <c r="AV8" s="190">
        <f>AQ8+AV7</f>
        <v>4</v>
      </c>
      <c r="AW8" s="190">
        <f>AR8+AW7</f>
        <v>70</v>
      </c>
      <c r="AX8" s="190">
        <f>AS8+AX7</f>
        <v>3</v>
      </c>
      <c r="AY8" s="191">
        <f>AY7/F8</f>
        <v>1.03</v>
      </c>
      <c r="AZ8" s="190"/>
      <c r="BA8" s="190">
        <f>AV8+BA7</f>
        <v>4</v>
      </c>
      <c r="BB8" s="190">
        <f>AW8+BB7</f>
        <v>70</v>
      </c>
      <c r="BC8" s="190">
        <f>AX8+BC7</f>
        <v>3</v>
      </c>
      <c r="BD8" s="191">
        <f>BD7/F8</f>
        <v>1.03</v>
      </c>
      <c r="BE8" s="190"/>
      <c r="BF8" s="190">
        <f>BA8+BF7</f>
        <v>4</v>
      </c>
      <c r="BG8" s="190">
        <f>BB8+BG7</f>
        <v>70</v>
      </c>
      <c r="BH8" s="190">
        <f>BC8+BH7</f>
        <v>3</v>
      </c>
      <c r="BI8" s="191">
        <f>BI7/F8</f>
        <v>1.03</v>
      </c>
      <c r="BJ8" s="190"/>
      <c r="BK8" s="190">
        <f>BF8+BK7</f>
        <v>4</v>
      </c>
      <c r="BL8" s="190">
        <f>BG8+BL7</f>
        <v>70</v>
      </c>
      <c r="BM8" s="190">
        <f>BH8+BM7</f>
        <v>3</v>
      </c>
      <c r="BN8" s="191">
        <f>BN7/F8</f>
        <v>1.03</v>
      </c>
      <c r="BO8" s="190"/>
      <c r="BP8" s="190">
        <f>BK8+BP7</f>
        <v>4</v>
      </c>
      <c r="BQ8" s="190">
        <f>BL8+BQ7</f>
        <v>70</v>
      </c>
      <c r="BR8" s="190">
        <f>BM8+BR7</f>
        <v>3</v>
      </c>
      <c r="BS8" s="191">
        <f>BS7/F8</f>
        <v>1.03</v>
      </c>
    </row>
  </sheetData>
  <mergeCells count="12">
    <mergeCell ref="AK1:AO1"/>
    <mergeCell ref="M1:P1"/>
    <mergeCell ref="Q1:U1"/>
    <mergeCell ref="V1:Z1"/>
    <mergeCell ref="AA1:AE1"/>
    <mergeCell ref="AF1:AJ1"/>
    <mergeCell ref="BO1:BS1"/>
    <mergeCell ref="AP1:AT1"/>
    <mergeCell ref="AU1:AY1"/>
    <mergeCell ref="AZ1:BD1"/>
    <mergeCell ref="BE1:BI1"/>
    <mergeCell ref="BJ1:BN1"/>
  </mergeCells>
  <phoneticPr fontId="9" type="noConversion"/>
  <pageMargins left="0.7" right="0.7" top="0.75" bottom="0.75" header="0.3" footer="0.3"/>
  <pageSetup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BS83"/>
  <sheetViews>
    <sheetView zoomScale="150" zoomScaleNormal="150" workbookViewId="0">
      <pane xSplit="12" ySplit="2" topLeftCell="AP72" activePane="bottomRight" state="frozen"/>
      <selection activeCell="A19" sqref="A19:XFD48"/>
      <selection pane="topRight" activeCell="A19" sqref="A19:XFD48"/>
      <selection pane="bottomLeft" activeCell="A19" sqref="A19:XFD48"/>
      <selection pane="bottomRight" activeCell="AR69" sqref="AR69"/>
    </sheetView>
  </sheetViews>
  <sheetFormatPr defaultColWidth="8.85546875" defaultRowHeight="15" x14ac:dyDescent="0.25"/>
  <cols>
    <col min="1" max="1" width="16.42578125" bestFit="1" customWidth="1"/>
    <col min="2" max="2" width="20.5703125" customWidth="1"/>
    <col min="3" max="3" width="5.5703125" customWidth="1"/>
    <col min="4" max="4" width="6" customWidth="1"/>
    <col min="5" max="5" width="5.42578125" customWidth="1"/>
    <col min="6" max="6" width="5.140625" bestFit="1" customWidth="1"/>
    <col min="7" max="7" width="8.28515625" bestFit="1" customWidth="1"/>
    <col min="8" max="8" width="5.140625" style="80" customWidth="1"/>
    <col min="9" max="9" width="8" style="80" customWidth="1"/>
    <col min="10" max="10" width="5" style="80" customWidth="1"/>
    <col min="11" max="11" width="6.140625" bestFit="1" customWidth="1"/>
    <col min="12" max="12" width="8.28515625" bestFit="1" customWidth="1"/>
    <col min="13" max="15" width="3" customWidth="1"/>
    <col min="16" max="16" width="7.140625" customWidth="1"/>
    <col min="17" max="17" width="4" customWidth="1"/>
    <col min="18" max="20" width="3" customWidth="1"/>
    <col min="21" max="21" width="7.140625" customWidth="1"/>
    <col min="22" max="25" width="3" customWidth="1"/>
    <col min="26" max="26" width="7.140625" customWidth="1"/>
    <col min="27" max="30" width="3" customWidth="1"/>
    <col min="31" max="31" width="7.140625" customWidth="1"/>
    <col min="32" max="33" width="3" customWidth="1"/>
    <col min="34" max="34" width="4.28515625" customWidth="1"/>
    <col min="35" max="35" width="3" customWidth="1"/>
    <col min="36" max="36" width="7.140625" customWidth="1"/>
    <col min="37" max="38" width="3" customWidth="1"/>
    <col min="39" max="39" width="3.7109375" customWidth="1"/>
    <col min="40" max="40" width="3" customWidth="1"/>
    <col min="41" max="41" width="8" customWidth="1"/>
    <col min="42" max="43" width="3" customWidth="1"/>
    <col min="44" max="44" width="3.85546875" customWidth="1"/>
    <col min="45" max="45" width="3" customWidth="1"/>
    <col min="46" max="46" width="8" customWidth="1"/>
    <col min="47" max="48" width="3" customWidth="1"/>
    <col min="49" max="49" width="3.85546875" customWidth="1"/>
    <col min="50" max="50" width="3" customWidth="1"/>
    <col min="51" max="51" width="8" customWidth="1"/>
    <col min="52" max="53" width="3" customWidth="1"/>
    <col min="54" max="54" width="3.85546875" customWidth="1"/>
    <col min="55" max="55" width="3" customWidth="1"/>
    <col min="56" max="56" width="8" customWidth="1"/>
    <col min="57" max="58" width="3" customWidth="1"/>
    <col min="59" max="59" width="4.140625" customWidth="1"/>
    <col min="60" max="60" width="3" customWidth="1"/>
    <col min="61" max="61" width="8" customWidth="1"/>
    <col min="62" max="63" width="3" customWidth="1"/>
    <col min="64" max="64" width="4.28515625" customWidth="1"/>
    <col min="65" max="65" width="3" customWidth="1"/>
    <col min="66" max="66" width="8" customWidth="1"/>
    <col min="67" max="68" width="3" customWidth="1"/>
    <col min="69" max="69" width="4.5703125" customWidth="1"/>
    <col min="70" max="70" width="3" customWidth="1"/>
    <col min="71" max="71" width="8" customWidth="1"/>
  </cols>
  <sheetData>
    <row r="1" spans="1:71" x14ac:dyDescent="0.25">
      <c r="A1" s="33"/>
      <c r="B1" s="33"/>
      <c r="C1" s="33"/>
      <c r="D1" s="33"/>
      <c r="E1" s="33"/>
      <c r="F1" s="33"/>
      <c r="G1" s="33"/>
      <c r="H1" s="78"/>
      <c r="I1" s="78"/>
      <c r="J1" s="78"/>
      <c r="K1" s="33"/>
      <c r="L1" s="33"/>
      <c r="M1" s="279" t="s">
        <v>320</v>
      </c>
      <c r="N1" s="280"/>
      <c r="O1" s="280"/>
      <c r="P1" s="281"/>
      <c r="Q1" s="279" t="s">
        <v>121</v>
      </c>
      <c r="R1" s="280"/>
      <c r="S1" s="280"/>
      <c r="T1" s="280"/>
      <c r="U1" s="281"/>
      <c r="V1" s="279" t="s">
        <v>276</v>
      </c>
      <c r="W1" s="280"/>
      <c r="X1" s="280"/>
      <c r="Y1" s="280"/>
      <c r="Z1" s="281"/>
      <c r="AA1" s="279" t="s">
        <v>135</v>
      </c>
      <c r="AB1" s="280"/>
      <c r="AC1" s="280"/>
      <c r="AD1" s="280"/>
      <c r="AE1" s="281"/>
      <c r="AF1" s="279" t="s">
        <v>136</v>
      </c>
      <c r="AG1" s="280"/>
      <c r="AH1" s="280"/>
      <c r="AI1" s="280"/>
      <c r="AJ1" s="281"/>
      <c r="AK1" s="279" t="s">
        <v>70</v>
      </c>
      <c r="AL1" s="280"/>
      <c r="AM1" s="280"/>
      <c r="AN1" s="280"/>
      <c r="AO1" s="281"/>
      <c r="AP1" s="279" t="s">
        <v>71</v>
      </c>
      <c r="AQ1" s="280"/>
      <c r="AR1" s="280"/>
      <c r="AS1" s="280"/>
      <c r="AT1" s="281"/>
      <c r="AU1" s="279" t="s">
        <v>48</v>
      </c>
      <c r="AV1" s="280"/>
      <c r="AW1" s="280"/>
      <c r="AX1" s="280"/>
      <c r="AY1" s="281"/>
      <c r="AZ1" s="279" t="s">
        <v>49</v>
      </c>
      <c r="BA1" s="280"/>
      <c r="BB1" s="280"/>
      <c r="BC1" s="280"/>
      <c r="BD1" s="281"/>
      <c r="BE1" s="279" t="s">
        <v>43</v>
      </c>
      <c r="BF1" s="280"/>
      <c r="BG1" s="280"/>
      <c r="BH1" s="280"/>
      <c r="BI1" s="281"/>
      <c r="BJ1" s="279" t="s">
        <v>212</v>
      </c>
      <c r="BK1" s="280"/>
      <c r="BL1" s="280"/>
      <c r="BM1" s="280"/>
      <c r="BN1" s="281"/>
      <c r="BO1" s="279" t="s">
        <v>300</v>
      </c>
      <c r="BP1" s="280"/>
      <c r="BQ1" s="280"/>
      <c r="BR1" s="280"/>
      <c r="BS1" s="281"/>
    </row>
    <row r="2" spans="1:71" ht="30.75" customHeight="1" thickBot="1" x14ac:dyDescent="0.3">
      <c r="A2" s="6" t="s">
        <v>51</v>
      </c>
      <c r="B2" s="6" t="s">
        <v>9</v>
      </c>
      <c r="C2" s="6" t="s">
        <v>60</v>
      </c>
      <c r="D2" s="6" t="s">
        <v>61</v>
      </c>
      <c r="E2" s="73" t="s">
        <v>339</v>
      </c>
      <c r="F2" s="7" t="s">
        <v>154</v>
      </c>
      <c r="G2" s="7" t="s">
        <v>138</v>
      </c>
      <c r="H2" s="79" t="s">
        <v>338</v>
      </c>
      <c r="I2" s="79" t="s">
        <v>337</v>
      </c>
      <c r="J2" s="79" t="s">
        <v>139</v>
      </c>
      <c r="K2" s="6" t="s">
        <v>255</v>
      </c>
      <c r="L2" s="6" t="s">
        <v>165</v>
      </c>
      <c r="M2" s="7" t="s">
        <v>192</v>
      </c>
      <c r="N2" s="7" t="s">
        <v>193</v>
      </c>
      <c r="O2" s="7" t="s">
        <v>108</v>
      </c>
      <c r="P2" s="7" t="s">
        <v>109</v>
      </c>
      <c r="Q2" s="7" t="s">
        <v>110</v>
      </c>
      <c r="R2" s="7" t="s">
        <v>192</v>
      </c>
      <c r="S2" s="7" t="s">
        <v>193</v>
      </c>
      <c r="T2" s="7" t="s">
        <v>108</v>
      </c>
      <c r="U2" s="7" t="s">
        <v>109</v>
      </c>
      <c r="V2" s="7" t="s">
        <v>110</v>
      </c>
      <c r="W2" s="7" t="s">
        <v>192</v>
      </c>
      <c r="X2" s="7" t="s">
        <v>193</v>
      </c>
      <c r="Y2" s="7" t="s">
        <v>108</v>
      </c>
      <c r="Z2" s="7" t="s">
        <v>109</v>
      </c>
      <c r="AA2" s="7" t="s">
        <v>110</v>
      </c>
      <c r="AB2" s="7" t="s">
        <v>192</v>
      </c>
      <c r="AC2" s="7" t="s">
        <v>193</v>
      </c>
      <c r="AD2" s="7" t="s">
        <v>108</v>
      </c>
      <c r="AE2" s="7" t="s">
        <v>109</v>
      </c>
      <c r="AF2" s="7" t="s">
        <v>110</v>
      </c>
      <c r="AG2" s="7" t="s">
        <v>192</v>
      </c>
      <c r="AH2" s="7" t="s">
        <v>193</v>
      </c>
      <c r="AI2" s="7" t="s">
        <v>108</v>
      </c>
      <c r="AJ2" s="7" t="s">
        <v>109</v>
      </c>
      <c r="AK2" s="7" t="s">
        <v>110</v>
      </c>
      <c r="AL2" s="7" t="s">
        <v>192</v>
      </c>
      <c r="AM2" s="7" t="s">
        <v>193</v>
      </c>
      <c r="AN2" s="7" t="s">
        <v>108</v>
      </c>
      <c r="AO2" s="7"/>
      <c r="AP2" s="7" t="s">
        <v>110</v>
      </c>
      <c r="AQ2" s="7" t="s">
        <v>192</v>
      </c>
      <c r="AR2" s="7" t="s">
        <v>193</v>
      </c>
      <c r="AS2" s="7" t="s">
        <v>108</v>
      </c>
      <c r="AT2" s="7" t="s">
        <v>109</v>
      </c>
      <c r="AU2" s="7" t="s">
        <v>110</v>
      </c>
      <c r="AV2" s="7" t="s">
        <v>192</v>
      </c>
      <c r="AW2" s="7" t="s">
        <v>193</v>
      </c>
      <c r="AX2" s="7" t="s">
        <v>108</v>
      </c>
      <c r="AY2" s="7" t="s">
        <v>109</v>
      </c>
      <c r="AZ2" s="7" t="s">
        <v>110</v>
      </c>
      <c r="BA2" s="7" t="s">
        <v>192</v>
      </c>
      <c r="BB2" s="7" t="s">
        <v>193</v>
      </c>
      <c r="BC2" s="7" t="s">
        <v>108</v>
      </c>
      <c r="BD2" s="7" t="s">
        <v>109</v>
      </c>
      <c r="BE2" s="7" t="s">
        <v>110</v>
      </c>
      <c r="BF2" s="7" t="s">
        <v>192</v>
      </c>
      <c r="BG2" s="7" t="s">
        <v>193</v>
      </c>
      <c r="BH2" s="7" t="s">
        <v>108</v>
      </c>
      <c r="BI2" s="7" t="s">
        <v>109</v>
      </c>
      <c r="BJ2" s="7" t="s">
        <v>110</v>
      </c>
      <c r="BK2" s="7" t="s">
        <v>192</v>
      </c>
      <c r="BL2" s="7" t="s">
        <v>193</v>
      </c>
      <c r="BM2" s="7" t="s">
        <v>108</v>
      </c>
      <c r="BN2" s="7" t="s">
        <v>109</v>
      </c>
      <c r="BO2" s="7" t="s">
        <v>110</v>
      </c>
      <c r="BP2" s="7" t="s">
        <v>192</v>
      </c>
      <c r="BQ2" s="7" t="s">
        <v>193</v>
      </c>
      <c r="BR2" s="7" t="s">
        <v>108</v>
      </c>
      <c r="BS2" s="7" t="s">
        <v>109</v>
      </c>
    </row>
    <row r="3" spans="1:71" x14ac:dyDescent="0.25">
      <c r="A3" s="20" t="s">
        <v>283</v>
      </c>
      <c r="B3" s="1"/>
      <c r="C3" s="1"/>
      <c r="D3" s="1"/>
      <c r="E3" s="16"/>
      <c r="F3" s="45"/>
      <c r="G3" s="2"/>
      <c r="H3" s="72"/>
      <c r="I3" s="72"/>
      <c r="J3" s="82"/>
      <c r="K3" s="9">
        <v>2023</v>
      </c>
      <c r="L3" s="9">
        <v>2022</v>
      </c>
      <c r="M3" s="9"/>
      <c r="N3" s="9"/>
      <c r="O3" s="9"/>
      <c r="P3" s="72">
        <f>+H3+M3+N3+O3</f>
        <v>0</v>
      </c>
      <c r="Q3" s="9"/>
      <c r="R3" s="9"/>
      <c r="S3" s="9"/>
      <c r="T3" s="9"/>
      <c r="U3" s="1">
        <f t="shared" ref="U3:U11" si="0">SUM(P3:T3)</f>
        <v>0</v>
      </c>
      <c r="V3" s="9"/>
      <c r="W3" s="9"/>
      <c r="X3" s="9"/>
      <c r="Y3" s="9"/>
      <c r="Z3" s="1">
        <f t="shared" ref="Z3:Z11" si="1">SUM(U3:Y3)</f>
        <v>0</v>
      </c>
      <c r="AA3" s="9"/>
      <c r="AB3" s="9"/>
      <c r="AC3" s="9"/>
      <c r="AD3" s="9"/>
      <c r="AE3" s="1">
        <f t="shared" ref="AE3:AE11" si="2">SUM(Z3:AD3)</f>
        <v>0</v>
      </c>
      <c r="AF3" s="9"/>
      <c r="AG3" s="9"/>
      <c r="AH3" s="9"/>
      <c r="AI3" s="9"/>
      <c r="AJ3" s="1">
        <f t="shared" ref="AJ3:AJ11" si="3">SUM(AE3:AI3)</f>
        <v>0</v>
      </c>
      <c r="AK3" s="9"/>
      <c r="AL3" s="9"/>
      <c r="AM3" s="9"/>
      <c r="AN3" s="9"/>
      <c r="AO3" s="1">
        <f t="shared" ref="AO3:AO11" si="4">SUM(AJ3:AN3)</f>
        <v>0</v>
      </c>
      <c r="AP3" s="9"/>
      <c r="AQ3" s="9"/>
      <c r="AR3" s="9"/>
      <c r="AS3" s="9"/>
      <c r="AT3" s="1">
        <f t="shared" ref="AT3:AT11" si="5">SUM(AO3:AS3)</f>
        <v>0</v>
      </c>
      <c r="AU3" s="9"/>
      <c r="AV3" s="9"/>
      <c r="AW3" s="9"/>
      <c r="AX3" s="9"/>
      <c r="AY3" s="1">
        <f t="shared" ref="AY3:AY11" si="6">SUM(AT3:AX3)</f>
        <v>0</v>
      </c>
      <c r="AZ3" s="9"/>
      <c r="BA3" s="9"/>
      <c r="BB3" s="9"/>
      <c r="BC3" s="9"/>
      <c r="BD3" s="1">
        <f t="shared" ref="BD3:BD11" si="7">SUM(AY3:BC3)</f>
        <v>0</v>
      </c>
      <c r="BE3" s="9"/>
      <c r="BF3" s="9"/>
      <c r="BG3" s="9"/>
      <c r="BH3" s="9"/>
      <c r="BI3" s="1">
        <f t="shared" ref="BI3:BI11" si="8">SUM(BD3:BH3)</f>
        <v>0</v>
      </c>
      <c r="BJ3" s="9"/>
      <c r="BK3" s="9"/>
      <c r="BL3" s="9"/>
      <c r="BM3" s="9"/>
      <c r="BN3" s="1">
        <f t="shared" ref="BN3:BN11" si="9">SUM(BI3:BM3)</f>
        <v>0</v>
      </c>
      <c r="BO3" s="9"/>
      <c r="BP3" s="9"/>
      <c r="BQ3" s="9"/>
      <c r="BR3" s="9"/>
      <c r="BS3" s="1">
        <f t="shared" ref="BS3:BS10" si="10">SUM(BN3:BR3)</f>
        <v>0</v>
      </c>
    </row>
    <row r="4" spans="1:71" x14ac:dyDescent="0.25">
      <c r="A4" s="20"/>
      <c r="B4" s="1" t="s">
        <v>355</v>
      </c>
      <c r="C4" s="12">
        <v>1</v>
      </c>
      <c r="D4" s="1"/>
      <c r="E4" s="113">
        <v>35</v>
      </c>
      <c r="F4" s="45"/>
      <c r="G4" s="2">
        <f>$BS4/E4</f>
        <v>0.4</v>
      </c>
      <c r="H4" s="72">
        <v>14</v>
      </c>
      <c r="I4" s="72">
        <f t="shared" ref="I4:I11" si="11">+H4+J4</f>
        <v>14</v>
      </c>
      <c r="J4" s="82"/>
      <c r="K4" s="9">
        <v>2023</v>
      </c>
      <c r="L4" s="9">
        <v>2023</v>
      </c>
      <c r="M4" s="9"/>
      <c r="N4" s="9"/>
      <c r="O4" s="9"/>
      <c r="P4" s="72">
        <f>SUM(M4:O4)+H4</f>
        <v>14</v>
      </c>
      <c r="Q4" s="9"/>
      <c r="R4" s="9"/>
      <c r="S4" s="9"/>
      <c r="T4" s="9"/>
      <c r="U4" s="1">
        <f t="shared" si="0"/>
        <v>14</v>
      </c>
      <c r="V4" s="9"/>
      <c r="W4" s="9"/>
      <c r="X4" s="9"/>
      <c r="Y4" s="9"/>
      <c r="Z4" s="1">
        <f t="shared" si="1"/>
        <v>14</v>
      </c>
      <c r="AA4" s="9"/>
      <c r="AB4" s="9"/>
      <c r="AC4" s="9"/>
      <c r="AD4" s="9"/>
      <c r="AE4" s="1">
        <f t="shared" si="2"/>
        <v>14</v>
      </c>
      <c r="AF4" s="9"/>
      <c r="AG4" s="9"/>
      <c r="AH4" s="9"/>
      <c r="AI4" s="9"/>
      <c r="AJ4" s="1">
        <f t="shared" si="3"/>
        <v>14</v>
      </c>
      <c r="AK4" s="9"/>
      <c r="AL4" s="9"/>
      <c r="AM4" s="9"/>
      <c r="AN4" s="9"/>
      <c r="AO4" s="1">
        <f t="shared" si="4"/>
        <v>14</v>
      </c>
      <c r="AP4" s="9"/>
      <c r="AQ4" s="9"/>
      <c r="AR4" s="9"/>
      <c r="AS4" s="9"/>
      <c r="AT4" s="1">
        <f t="shared" si="5"/>
        <v>14</v>
      </c>
      <c r="AU4" s="9"/>
      <c r="AV4" s="9"/>
      <c r="AW4" s="9"/>
      <c r="AX4" s="9"/>
      <c r="AY4" s="1">
        <f t="shared" si="6"/>
        <v>14</v>
      </c>
      <c r="AZ4" s="9"/>
      <c r="BA4" s="9"/>
      <c r="BB4" s="9"/>
      <c r="BC4" s="9"/>
      <c r="BD4" s="1">
        <f t="shared" si="7"/>
        <v>14</v>
      </c>
      <c r="BE4" s="9"/>
      <c r="BF4" s="9"/>
      <c r="BG4" s="9"/>
      <c r="BH4" s="9"/>
      <c r="BI4" s="1">
        <f t="shared" si="8"/>
        <v>14</v>
      </c>
      <c r="BJ4" s="9"/>
      <c r="BK4" s="9"/>
      <c r="BL4" s="9"/>
      <c r="BM4" s="9"/>
      <c r="BN4" s="1">
        <f t="shared" si="9"/>
        <v>14</v>
      </c>
      <c r="BO4" s="9"/>
      <c r="BP4" s="9"/>
      <c r="BQ4" s="9"/>
      <c r="BR4" s="9"/>
      <c r="BS4" s="1">
        <f t="shared" si="10"/>
        <v>14</v>
      </c>
    </row>
    <row r="5" spans="1:71" s="196" customFormat="1" x14ac:dyDescent="0.25">
      <c r="A5" s="187"/>
      <c r="B5" s="190" t="s">
        <v>244</v>
      </c>
      <c r="C5" s="189">
        <v>3</v>
      </c>
      <c r="D5" s="189">
        <v>160</v>
      </c>
      <c r="E5" s="218">
        <v>78</v>
      </c>
      <c r="F5" s="219"/>
      <c r="G5" s="191">
        <f t="shared" ref="G5:G11" si="12">$BS5/E5</f>
        <v>1</v>
      </c>
      <c r="H5" s="192">
        <v>46</v>
      </c>
      <c r="I5" s="192">
        <f t="shared" si="11"/>
        <v>46</v>
      </c>
      <c r="J5" s="193"/>
      <c r="K5" s="194">
        <v>2023</v>
      </c>
      <c r="L5" s="194">
        <v>2023</v>
      </c>
      <c r="M5" s="194"/>
      <c r="N5" s="194"/>
      <c r="O5" s="194"/>
      <c r="P5" s="192">
        <f>SUM(M5:O5)+H5</f>
        <v>46</v>
      </c>
      <c r="Q5" s="194"/>
      <c r="R5" s="194"/>
      <c r="S5" s="194"/>
      <c r="T5" s="194"/>
      <c r="U5" s="190">
        <f t="shared" si="0"/>
        <v>46</v>
      </c>
      <c r="V5" s="194"/>
      <c r="W5" s="194"/>
      <c r="X5" s="194">
        <v>32</v>
      </c>
      <c r="Y5" s="194"/>
      <c r="Z5" s="190">
        <f t="shared" si="1"/>
        <v>78</v>
      </c>
      <c r="AA5" s="194"/>
      <c r="AB5" s="194"/>
      <c r="AC5" s="194"/>
      <c r="AD5" s="194"/>
      <c r="AE5" s="190">
        <f t="shared" si="2"/>
        <v>78</v>
      </c>
      <c r="AF5" s="194"/>
      <c r="AG5" s="194"/>
      <c r="AH5" s="194"/>
      <c r="AI5" s="194"/>
      <c r="AJ5" s="190">
        <f t="shared" si="3"/>
        <v>78</v>
      </c>
      <c r="AK5" s="194"/>
      <c r="AL5" s="194"/>
      <c r="AM5" s="194"/>
      <c r="AN5" s="194"/>
      <c r="AO5" s="190">
        <f t="shared" si="4"/>
        <v>78</v>
      </c>
      <c r="AP5" s="194"/>
      <c r="AQ5" s="194"/>
      <c r="AR5" s="194"/>
      <c r="AS5" s="194"/>
      <c r="AT5" s="190">
        <f t="shared" si="5"/>
        <v>78</v>
      </c>
      <c r="AU5" s="194"/>
      <c r="AV5" s="194"/>
      <c r="AW5" s="194"/>
      <c r="AX5" s="194"/>
      <c r="AY5" s="190">
        <f t="shared" si="6"/>
        <v>78</v>
      </c>
      <c r="AZ5" s="194"/>
      <c r="BA5" s="194"/>
      <c r="BB5" s="194"/>
      <c r="BC5" s="194"/>
      <c r="BD5" s="190">
        <f t="shared" si="7"/>
        <v>78</v>
      </c>
      <c r="BE5" s="194"/>
      <c r="BF5" s="194"/>
      <c r="BG5" s="194"/>
      <c r="BH5" s="194"/>
      <c r="BI5" s="190">
        <f t="shared" si="8"/>
        <v>78</v>
      </c>
      <c r="BJ5" s="194"/>
      <c r="BK5" s="194"/>
      <c r="BL5" s="194"/>
      <c r="BM5" s="194"/>
      <c r="BN5" s="190">
        <f t="shared" si="9"/>
        <v>78</v>
      </c>
      <c r="BO5" s="194"/>
      <c r="BP5" s="194"/>
      <c r="BQ5" s="194"/>
      <c r="BR5" s="194"/>
      <c r="BS5" s="190">
        <f t="shared" si="10"/>
        <v>78</v>
      </c>
    </row>
    <row r="6" spans="1:71" s="196" customFormat="1" x14ac:dyDescent="0.25">
      <c r="A6" s="187"/>
      <c r="B6" s="190" t="s">
        <v>324</v>
      </c>
      <c r="C6" s="189">
        <v>4</v>
      </c>
      <c r="D6" s="189">
        <v>2621</v>
      </c>
      <c r="E6" s="218">
        <v>24</v>
      </c>
      <c r="F6" s="219"/>
      <c r="G6" s="191">
        <f t="shared" si="12"/>
        <v>1</v>
      </c>
      <c r="H6" s="192">
        <v>18</v>
      </c>
      <c r="I6" s="192">
        <f t="shared" si="11"/>
        <v>20</v>
      </c>
      <c r="J6" s="193">
        <v>2</v>
      </c>
      <c r="K6" s="194">
        <v>2023</v>
      </c>
      <c r="L6" s="194">
        <v>2023</v>
      </c>
      <c r="M6" s="194"/>
      <c r="N6" s="194"/>
      <c r="O6" s="194"/>
      <c r="P6" s="192">
        <f t="shared" ref="P6:P11" si="13">SUM(M6:O6)+H6</f>
        <v>18</v>
      </c>
      <c r="Q6" s="194"/>
      <c r="R6" s="194"/>
      <c r="S6" s="194"/>
      <c r="T6" s="194"/>
      <c r="U6" s="190">
        <f t="shared" si="0"/>
        <v>18</v>
      </c>
      <c r="V6" s="194"/>
      <c r="W6" s="194"/>
      <c r="X6" s="194"/>
      <c r="Y6" s="194"/>
      <c r="Z6" s="190">
        <f t="shared" si="1"/>
        <v>18</v>
      </c>
      <c r="AA6" s="194">
        <v>2</v>
      </c>
      <c r="AB6" s="194"/>
      <c r="AC6" s="194"/>
      <c r="AD6" s="194"/>
      <c r="AE6" s="190">
        <f t="shared" si="2"/>
        <v>20</v>
      </c>
      <c r="AF6" s="194"/>
      <c r="AG6" s="194"/>
      <c r="AH6" s="194">
        <v>4</v>
      </c>
      <c r="AI6" s="194"/>
      <c r="AJ6" s="190">
        <f t="shared" si="3"/>
        <v>24</v>
      </c>
      <c r="AK6" s="194"/>
      <c r="AL6" s="194"/>
      <c r="AM6" s="194"/>
      <c r="AN6" s="194"/>
      <c r="AO6" s="190">
        <f t="shared" si="4"/>
        <v>24</v>
      </c>
      <c r="AP6" s="194"/>
      <c r="AQ6" s="194"/>
      <c r="AR6" s="194"/>
      <c r="AS6" s="194"/>
      <c r="AT6" s="190">
        <f t="shared" si="5"/>
        <v>24</v>
      </c>
      <c r="AU6" s="194"/>
      <c r="AV6" s="194"/>
      <c r="AW6" s="194"/>
      <c r="AX6" s="194"/>
      <c r="AY6" s="190">
        <f t="shared" si="6"/>
        <v>24</v>
      </c>
      <c r="AZ6" s="194"/>
      <c r="BA6" s="194"/>
      <c r="BB6" s="194"/>
      <c r="BC6" s="194"/>
      <c r="BD6" s="190">
        <f t="shared" si="7"/>
        <v>24</v>
      </c>
      <c r="BE6" s="194"/>
      <c r="BF6" s="194"/>
      <c r="BG6" s="194"/>
      <c r="BH6" s="194"/>
      <c r="BI6" s="190">
        <f t="shared" si="8"/>
        <v>24</v>
      </c>
      <c r="BJ6" s="194"/>
      <c r="BK6" s="194"/>
      <c r="BL6" s="194"/>
      <c r="BM6" s="194"/>
      <c r="BN6" s="190">
        <f t="shared" si="9"/>
        <v>24</v>
      </c>
      <c r="BO6" s="194"/>
      <c r="BP6" s="194"/>
      <c r="BQ6" s="194"/>
      <c r="BR6" s="194"/>
      <c r="BS6" s="190">
        <f t="shared" si="10"/>
        <v>24</v>
      </c>
    </row>
    <row r="7" spans="1:71" x14ac:dyDescent="0.25">
      <c r="A7" s="20"/>
      <c r="B7" s="1" t="s">
        <v>367</v>
      </c>
      <c r="C7" s="12">
        <v>6</v>
      </c>
      <c r="D7" s="12"/>
      <c r="E7" s="113">
        <v>30</v>
      </c>
      <c r="F7" s="45"/>
      <c r="G7" s="2">
        <f t="shared" si="12"/>
        <v>0.5</v>
      </c>
      <c r="H7" s="72">
        <v>15</v>
      </c>
      <c r="I7" s="72">
        <f t="shared" si="11"/>
        <v>15</v>
      </c>
      <c r="J7" s="82"/>
      <c r="K7" s="9">
        <v>2023</v>
      </c>
      <c r="L7" s="9">
        <v>2023</v>
      </c>
      <c r="M7" s="9"/>
      <c r="N7" s="9"/>
      <c r="O7" s="9"/>
      <c r="P7" s="72">
        <f t="shared" si="13"/>
        <v>15</v>
      </c>
      <c r="Q7" s="9"/>
      <c r="R7" s="9"/>
      <c r="S7" s="9"/>
      <c r="T7" s="9"/>
      <c r="U7" s="1">
        <f t="shared" si="0"/>
        <v>15</v>
      </c>
      <c r="V7" s="9"/>
      <c r="W7" s="9"/>
      <c r="X7" s="9"/>
      <c r="Y7" s="9"/>
      <c r="Z7" s="1">
        <f t="shared" si="1"/>
        <v>15</v>
      </c>
      <c r="AA7" s="9"/>
      <c r="AB7" s="9"/>
      <c r="AC7" s="9"/>
      <c r="AD7" s="9"/>
      <c r="AE7" s="1">
        <f t="shared" si="2"/>
        <v>15</v>
      </c>
      <c r="AF7" s="9"/>
      <c r="AG7" s="9"/>
      <c r="AH7" s="9"/>
      <c r="AI7" s="9"/>
      <c r="AJ7" s="1">
        <f t="shared" si="3"/>
        <v>15</v>
      </c>
      <c r="AK7" s="9"/>
      <c r="AL7" s="9"/>
      <c r="AM7" s="9"/>
      <c r="AN7" s="9"/>
      <c r="AO7" s="1">
        <f t="shared" si="4"/>
        <v>15</v>
      </c>
      <c r="AP7" s="9"/>
      <c r="AQ7" s="9"/>
      <c r="AR7" s="9"/>
      <c r="AS7" s="9"/>
      <c r="AT7" s="1">
        <f t="shared" si="5"/>
        <v>15</v>
      </c>
      <c r="AU7" s="9"/>
      <c r="AV7" s="9"/>
      <c r="AW7" s="9"/>
      <c r="AX7" s="9"/>
      <c r="AY7" s="1">
        <f t="shared" si="6"/>
        <v>15</v>
      </c>
      <c r="AZ7" s="9"/>
      <c r="BA7" s="9"/>
      <c r="BB7" s="9"/>
      <c r="BC7" s="9"/>
      <c r="BD7" s="1">
        <f t="shared" si="7"/>
        <v>15</v>
      </c>
      <c r="BE7" s="9"/>
      <c r="BF7" s="9"/>
      <c r="BG7" s="9"/>
      <c r="BH7" s="9"/>
      <c r="BI7" s="1">
        <f t="shared" si="8"/>
        <v>15</v>
      </c>
      <c r="BJ7" s="9"/>
      <c r="BK7" s="9"/>
      <c r="BL7" s="9"/>
      <c r="BM7" s="9"/>
      <c r="BN7" s="1">
        <f t="shared" si="9"/>
        <v>15</v>
      </c>
      <c r="BO7" s="9"/>
      <c r="BP7" s="9"/>
      <c r="BQ7" s="9"/>
      <c r="BR7" s="9"/>
      <c r="BS7" s="1">
        <f t="shared" si="10"/>
        <v>15</v>
      </c>
    </row>
    <row r="8" spans="1:71" s="196" customFormat="1" x14ac:dyDescent="0.25">
      <c r="A8" s="187"/>
      <c r="B8" s="190" t="s">
        <v>28</v>
      </c>
      <c r="C8" s="189">
        <v>10</v>
      </c>
      <c r="D8" s="189">
        <v>6054</v>
      </c>
      <c r="E8" s="218">
        <v>31</v>
      </c>
      <c r="F8" s="219"/>
      <c r="G8" s="191">
        <f t="shared" si="12"/>
        <v>1</v>
      </c>
      <c r="H8" s="192">
        <v>19</v>
      </c>
      <c r="I8" s="192">
        <f t="shared" si="11"/>
        <v>20</v>
      </c>
      <c r="J8" s="193">
        <v>1</v>
      </c>
      <c r="K8" s="194">
        <v>2023</v>
      </c>
      <c r="L8" s="194">
        <v>2023</v>
      </c>
      <c r="M8" s="194"/>
      <c r="N8" s="194"/>
      <c r="O8" s="194"/>
      <c r="P8" s="192">
        <f t="shared" si="13"/>
        <v>19</v>
      </c>
      <c r="Q8" s="194"/>
      <c r="R8" s="194"/>
      <c r="S8" s="194"/>
      <c r="T8" s="194"/>
      <c r="U8" s="190">
        <f t="shared" si="0"/>
        <v>19</v>
      </c>
      <c r="V8" s="194"/>
      <c r="W8" s="194"/>
      <c r="X8" s="194"/>
      <c r="Y8" s="194"/>
      <c r="Z8" s="190">
        <f t="shared" si="1"/>
        <v>19</v>
      </c>
      <c r="AA8" s="194"/>
      <c r="AB8" s="194"/>
      <c r="AC8" s="194"/>
      <c r="AD8" s="194"/>
      <c r="AE8" s="190">
        <f t="shared" si="2"/>
        <v>19</v>
      </c>
      <c r="AF8" s="194"/>
      <c r="AG8" s="194"/>
      <c r="AH8" s="194"/>
      <c r="AI8" s="194"/>
      <c r="AJ8" s="190">
        <f t="shared" si="3"/>
        <v>19</v>
      </c>
      <c r="AK8" s="194"/>
      <c r="AL8" s="194"/>
      <c r="AM8" s="194"/>
      <c r="AN8" s="194"/>
      <c r="AO8" s="190">
        <f t="shared" si="4"/>
        <v>19</v>
      </c>
      <c r="AP8" s="194">
        <v>1</v>
      </c>
      <c r="AQ8" s="194"/>
      <c r="AR8" s="194">
        <v>11</v>
      </c>
      <c r="AS8" s="194"/>
      <c r="AT8" s="190">
        <f t="shared" si="5"/>
        <v>31</v>
      </c>
      <c r="AU8" s="194"/>
      <c r="AV8" s="194"/>
      <c r="AW8" s="194"/>
      <c r="AX8" s="194"/>
      <c r="AY8" s="190">
        <f t="shared" si="6"/>
        <v>31</v>
      </c>
      <c r="AZ8" s="194"/>
      <c r="BA8" s="194"/>
      <c r="BB8" s="194"/>
      <c r="BC8" s="194"/>
      <c r="BD8" s="190">
        <f t="shared" si="7"/>
        <v>31</v>
      </c>
      <c r="BE8" s="194"/>
      <c r="BF8" s="194"/>
      <c r="BG8" s="194"/>
      <c r="BH8" s="194"/>
      <c r="BI8" s="190">
        <f t="shared" si="8"/>
        <v>31</v>
      </c>
      <c r="BJ8" s="194"/>
      <c r="BK8" s="194"/>
      <c r="BL8" s="194"/>
      <c r="BM8" s="194"/>
      <c r="BN8" s="190">
        <f t="shared" si="9"/>
        <v>31</v>
      </c>
      <c r="BO8" s="194"/>
      <c r="BP8" s="194"/>
      <c r="BQ8" s="194"/>
      <c r="BR8" s="194"/>
      <c r="BS8" s="190">
        <f t="shared" si="10"/>
        <v>31</v>
      </c>
    </row>
    <row r="9" spans="1:71" x14ac:dyDescent="0.25">
      <c r="A9" s="20"/>
      <c r="B9" s="17" t="s">
        <v>294</v>
      </c>
      <c r="C9" s="12">
        <v>16</v>
      </c>
      <c r="D9" s="12">
        <v>8509</v>
      </c>
      <c r="E9" s="113">
        <v>13</v>
      </c>
      <c r="F9" s="45"/>
      <c r="G9" s="2">
        <f t="shared" si="12"/>
        <v>0.46153846153846156</v>
      </c>
      <c r="H9" s="72">
        <v>5</v>
      </c>
      <c r="I9" s="72">
        <f t="shared" si="11"/>
        <v>6</v>
      </c>
      <c r="J9" s="82">
        <v>1</v>
      </c>
      <c r="K9" s="9">
        <v>2023</v>
      </c>
      <c r="L9" s="9">
        <v>2023</v>
      </c>
      <c r="M9" s="9"/>
      <c r="N9" s="9"/>
      <c r="O9" s="9"/>
      <c r="P9" s="72">
        <f t="shared" si="13"/>
        <v>5</v>
      </c>
      <c r="Q9" s="9"/>
      <c r="R9" s="9"/>
      <c r="S9" s="9"/>
      <c r="T9" s="9"/>
      <c r="U9" s="1">
        <f t="shared" si="0"/>
        <v>5</v>
      </c>
      <c r="V9" s="9"/>
      <c r="W9" s="9"/>
      <c r="X9" s="9"/>
      <c r="Y9" s="9"/>
      <c r="Z9" s="1">
        <f t="shared" si="1"/>
        <v>5</v>
      </c>
      <c r="AA9" s="9"/>
      <c r="AB9" s="9"/>
      <c r="AC9" s="9"/>
      <c r="AD9" s="9"/>
      <c r="AE9" s="1">
        <f t="shared" si="2"/>
        <v>5</v>
      </c>
      <c r="AF9" s="9"/>
      <c r="AG9" s="9"/>
      <c r="AH9" s="9"/>
      <c r="AI9" s="9"/>
      <c r="AJ9" s="1">
        <f t="shared" si="3"/>
        <v>5</v>
      </c>
      <c r="AK9" s="9">
        <v>1</v>
      </c>
      <c r="AL9" s="9"/>
      <c r="AM9" s="9"/>
      <c r="AN9" s="9"/>
      <c r="AO9" s="1">
        <f t="shared" si="4"/>
        <v>6</v>
      </c>
      <c r="AP9" s="9"/>
      <c r="AQ9" s="9"/>
      <c r="AR9" s="9"/>
      <c r="AS9" s="9"/>
      <c r="AT9" s="1">
        <f t="shared" si="5"/>
        <v>6</v>
      </c>
      <c r="AU9" s="9"/>
      <c r="AV9" s="9"/>
      <c r="AW9" s="9"/>
      <c r="AX9" s="9"/>
      <c r="AY9" s="1">
        <f t="shared" si="6"/>
        <v>6</v>
      </c>
      <c r="AZ9" s="9"/>
      <c r="BA9" s="9"/>
      <c r="BB9" s="9"/>
      <c r="BC9" s="9"/>
      <c r="BD9" s="1">
        <f t="shared" si="7"/>
        <v>6</v>
      </c>
      <c r="BE9" s="9"/>
      <c r="BF9" s="9"/>
      <c r="BG9" s="9"/>
      <c r="BH9" s="9"/>
      <c r="BI9" s="1">
        <f t="shared" si="8"/>
        <v>6</v>
      </c>
      <c r="BJ9" s="9"/>
      <c r="BK9" s="9"/>
      <c r="BL9" s="9"/>
      <c r="BM9" s="9"/>
      <c r="BN9" s="1">
        <f t="shared" si="9"/>
        <v>6</v>
      </c>
      <c r="BO9" s="9"/>
      <c r="BP9" s="9"/>
      <c r="BQ9" s="9"/>
      <c r="BR9" s="9"/>
      <c r="BS9" s="1">
        <f t="shared" si="10"/>
        <v>6</v>
      </c>
    </row>
    <row r="10" spans="1:71" x14ac:dyDescent="0.25">
      <c r="A10" s="20"/>
      <c r="B10" s="1" t="s">
        <v>200</v>
      </c>
      <c r="C10" s="12">
        <v>17</v>
      </c>
      <c r="D10" s="12">
        <v>8950</v>
      </c>
      <c r="E10" s="113">
        <v>45</v>
      </c>
      <c r="F10" s="45"/>
      <c r="G10" s="2">
        <f t="shared" si="12"/>
        <v>0.93333333333333335</v>
      </c>
      <c r="H10" s="72">
        <v>29</v>
      </c>
      <c r="I10" s="72">
        <f t="shared" si="11"/>
        <v>30</v>
      </c>
      <c r="J10" s="82">
        <v>1</v>
      </c>
      <c r="K10" s="9">
        <v>2023</v>
      </c>
      <c r="L10" s="9">
        <v>2023</v>
      </c>
      <c r="M10" s="9"/>
      <c r="N10" s="9"/>
      <c r="O10" s="9"/>
      <c r="P10" s="72">
        <f t="shared" si="13"/>
        <v>29</v>
      </c>
      <c r="Q10" s="9"/>
      <c r="R10" s="9"/>
      <c r="S10" s="9"/>
      <c r="T10" s="9"/>
      <c r="U10" s="1">
        <f t="shared" si="0"/>
        <v>29</v>
      </c>
      <c r="V10" s="9"/>
      <c r="W10" s="9"/>
      <c r="X10" s="9"/>
      <c r="Y10" s="9"/>
      <c r="Z10" s="1">
        <f t="shared" si="1"/>
        <v>29</v>
      </c>
      <c r="AA10" s="9"/>
      <c r="AB10" s="9">
        <v>1</v>
      </c>
      <c r="AC10" s="9">
        <v>2</v>
      </c>
      <c r="AD10" s="9"/>
      <c r="AE10" s="1">
        <f t="shared" si="2"/>
        <v>32</v>
      </c>
      <c r="AF10" s="9"/>
      <c r="AG10" s="9"/>
      <c r="AH10" s="9">
        <v>4</v>
      </c>
      <c r="AI10" s="9"/>
      <c r="AJ10" s="1">
        <f t="shared" si="3"/>
        <v>36</v>
      </c>
      <c r="AK10" s="9"/>
      <c r="AL10" s="9"/>
      <c r="AM10" s="9">
        <v>1</v>
      </c>
      <c r="AN10" s="9"/>
      <c r="AO10" s="1">
        <f t="shared" si="4"/>
        <v>37</v>
      </c>
      <c r="AP10" s="9">
        <v>1</v>
      </c>
      <c r="AQ10" s="9"/>
      <c r="AR10" s="9">
        <v>4</v>
      </c>
      <c r="AS10" s="9"/>
      <c r="AT10" s="1">
        <f t="shared" si="5"/>
        <v>42</v>
      </c>
      <c r="AU10" s="9"/>
      <c r="AV10" s="9"/>
      <c r="AW10" s="9"/>
      <c r="AX10" s="9"/>
      <c r="AY10" s="1">
        <f t="shared" si="6"/>
        <v>42</v>
      </c>
      <c r="AZ10" s="9"/>
      <c r="BA10" s="9"/>
      <c r="BB10" s="9"/>
      <c r="BC10" s="9"/>
      <c r="BD10" s="1">
        <f t="shared" si="7"/>
        <v>42</v>
      </c>
      <c r="BE10" s="9"/>
      <c r="BF10" s="9"/>
      <c r="BG10" s="9"/>
      <c r="BH10" s="9"/>
      <c r="BI10" s="1">
        <f t="shared" si="8"/>
        <v>42</v>
      </c>
      <c r="BJ10" s="9"/>
      <c r="BK10" s="9"/>
      <c r="BL10" s="9"/>
      <c r="BM10" s="9"/>
      <c r="BN10" s="1">
        <f t="shared" si="9"/>
        <v>42</v>
      </c>
      <c r="BO10" s="9"/>
      <c r="BP10" s="9"/>
      <c r="BQ10" s="9"/>
      <c r="BR10" s="9"/>
      <c r="BS10" s="1">
        <f t="shared" si="10"/>
        <v>42</v>
      </c>
    </row>
    <row r="11" spans="1:71" x14ac:dyDescent="0.25">
      <c r="A11" s="1"/>
      <c r="B11" s="1" t="s">
        <v>133</v>
      </c>
      <c r="C11" s="12">
        <v>27</v>
      </c>
      <c r="D11" s="12">
        <v>10159</v>
      </c>
      <c r="E11" s="113">
        <v>31</v>
      </c>
      <c r="F11" s="45"/>
      <c r="G11" s="2">
        <f t="shared" si="12"/>
        <v>0.61290322580645162</v>
      </c>
      <c r="H11" s="72">
        <v>19</v>
      </c>
      <c r="I11" s="72">
        <f t="shared" si="11"/>
        <v>19</v>
      </c>
      <c r="J11" s="82"/>
      <c r="K11" s="9">
        <v>2023</v>
      </c>
      <c r="L11" s="9">
        <v>2023</v>
      </c>
      <c r="M11" s="9"/>
      <c r="N11" s="9"/>
      <c r="O11" s="9"/>
      <c r="P11" s="72">
        <f t="shared" si="13"/>
        <v>19</v>
      </c>
      <c r="Q11" s="9"/>
      <c r="R11" s="9"/>
      <c r="S11" s="9"/>
      <c r="T11" s="9"/>
      <c r="U11" s="1">
        <f t="shared" si="0"/>
        <v>19</v>
      </c>
      <c r="V11" s="9"/>
      <c r="W11" s="9"/>
      <c r="X11" s="9"/>
      <c r="Y11" s="9"/>
      <c r="Z11" s="1">
        <f t="shared" si="1"/>
        <v>19</v>
      </c>
      <c r="AA11" s="9"/>
      <c r="AB11" s="9"/>
      <c r="AC11" s="9"/>
      <c r="AD11" s="9"/>
      <c r="AE11" s="1">
        <f t="shared" si="2"/>
        <v>19</v>
      </c>
      <c r="AF11" s="9"/>
      <c r="AG11" s="9"/>
      <c r="AH11" s="9"/>
      <c r="AI11" s="9"/>
      <c r="AJ11" s="1">
        <f t="shared" si="3"/>
        <v>19</v>
      </c>
      <c r="AK11" s="9"/>
      <c r="AL11" s="9"/>
      <c r="AM11" s="9"/>
      <c r="AN11" s="9"/>
      <c r="AO11" s="1">
        <f t="shared" si="4"/>
        <v>19</v>
      </c>
      <c r="AP11" s="9"/>
      <c r="AQ11" s="9"/>
      <c r="AR11" s="9"/>
      <c r="AS11" s="9"/>
      <c r="AT11" s="1">
        <f t="shared" si="5"/>
        <v>19</v>
      </c>
      <c r="AU11" s="9"/>
      <c r="AV11" s="9"/>
      <c r="AW11" s="9"/>
      <c r="AX11" s="9"/>
      <c r="AY11" s="1">
        <f t="shared" si="6"/>
        <v>19</v>
      </c>
      <c r="AZ11" s="9"/>
      <c r="BA11" s="9"/>
      <c r="BB11" s="9"/>
      <c r="BC11" s="9"/>
      <c r="BD11" s="1">
        <f t="shared" si="7"/>
        <v>19</v>
      </c>
      <c r="BE11" s="9"/>
      <c r="BF11" s="9"/>
      <c r="BG11" s="9"/>
      <c r="BH11" s="9"/>
      <c r="BI11" s="1">
        <f t="shared" si="8"/>
        <v>19</v>
      </c>
      <c r="BJ11" s="9"/>
      <c r="BK11" s="9"/>
      <c r="BL11" s="9"/>
      <c r="BM11" s="9"/>
      <c r="BN11" s="1">
        <f t="shared" si="9"/>
        <v>19</v>
      </c>
      <c r="BO11" s="9"/>
      <c r="BP11" s="9"/>
      <c r="BQ11" s="9"/>
      <c r="BR11" s="9"/>
      <c r="BS11" s="1">
        <f>SUM(BN11:BR11)</f>
        <v>19</v>
      </c>
    </row>
    <row r="12" spans="1:71" x14ac:dyDescent="0.25">
      <c r="A12" s="1"/>
      <c r="B12" s="1"/>
      <c r="C12" s="1"/>
      <c r="D12" s="1"/>
      <c r="E12" s="1"/>
      <c r="F12" s="1"/>
      <c r="G12" s="1"/>
      <c r="H12" s="72"/>
      <c r="I12" s="72"/>
      <c r="J12" s="72"/>
      <c r="K12" s="1"/>
      <c r="L12" s="1"/>
      <c r="M12" s="1">
        <f>SUM(M5:M11)</f>
        <v>0</v>
      </c>
      <c r="N12" s="1">
        <f>SUM(N5:N11)</f>
        <v>0</v>
      </c>
      <c r="O12" s="1">
        <f>SUM(O5:O11)</f>
        <v>0</v>
      </c>
      <c r="P12" s="72">
        <f t="shared" ref="P12:AU12" si="14">SUM(P3:P11)</f>
        <v>165</v>
      </c>
      <c r="Q12" s="72">
        <f t="shared" si="14"/>
        <v>0</v>
      </c>
      <c r="R12" s="72">
        <f t="shared" si="14"/>
        <v>0</v>
      </c>
      <c r="S12" s="72">
        <f t="shared" si="14"/>
        <v>0</v>
      </c>
      <c r="T12" s="72">
        <f t="shared" si="14"/>
        <v>0</v>
      </c>
      <c r="U12" s="72">
        <f t="shared" si="14"/>
        <v>165</v>
      </c>
      <c r="V12" s="72">
        <f t="shared" si="14"/>
        <v>0</v>
      </c>
      <c r="W12" s="72">
        <f t="shared" si="14"/>
        <v>0</v>
      </c>
      <c r="X12" s="72">
        <f t="shared" si="14"/>
        <v>32</v>
      </c>
      <c r="Y12" s="72">
        <f t="shared" si="14"/>
        <v>0</v>
      </c>
      <c r="Z12" s="72">
        <f t="shared" si="14"/>
        <v>197</v>
      </c>
      <c r="AA12" s="72">
        <f t="shared" si="14"/>
        <v>2</v>
      </c>
      <c r="AB12" s="72">
        <f t="shared" si="14"/>
        <v>1</v>
      </c>
      <c r="AC12" s="72">
        <f t="shared" si="14"/>
        <v>2</v>
      </c>
      <c r="AD12" s="72">
        <f t="shared" si="14"/>
        <v>0</v>
      </c>
      <c r="AE12" s="72">
        <f t="shared" si="14"/>
        <v>202</v>
      </c>
      <c r="AF12" s="72">
        <f t="shared" si="14"/>
        <v>0</v>
      </c>
      <c r="AG12" s="72">
        <f t="shared" si="14"/>
        <v>0</v>
      </c>
      <c r="AH12" s="72">
        <f t="shared" si="14"/>
        <v>8</v>
      </c>
      <c r="AI12" s="72">
        <f t="shared" si="14"/>
        <v>0</v>
      </c>
      <c r="AJ12" s="72">
        <f t="shared" si="14"/>
        <v>210</v>
      </c>
      <c r="AK12" s="72">
        <f t="shared" si="14"/>
        <v>1</v>
      </c>
      <c r="AL12" s="72">
        <f t="shared" si="14"/>
        <v>0</v>
      </c>
      <c r="AM12" s="72">
        <f t="shared" si="14"/>
        <v>1</v>
      </c>
      <c r="AN12" s="72">
        <f t="shared" si="14"/>
        <v>0</v>
      </c>
      <c r="AO12" s="72">
        <f t="shared" si="14"/>
        <v>212</v>
      </c>
      <c r="AP12" s="72">
        <f t="shared" si="14"/>
        <v>2</v>
      </c>
      <c r="AQ12" s="72">
        <f t="shared" si="14"/>
        <v>0</v>
      </c>
      <c r="AR12" s="72">
        <f t="shared" si="14"/>
        <v>15</v>
      </c>
      <c r="AS12" s="72">
        <f t="shared" si="14"/>
        <v>0</v>
      </c>
      <c r="AT12" s="72">
        <f t="shared" si="14"/>
        <v>229</v>
      </c>
      <c r="AU12" s="72">
        <f t="shared" si="14"/>
        <v>0</v>
      </c>
      <c r="AV12" s="72">
        <f t="shared" ref="AV12:BS12" si="15">SUM(AV3:AV11)</f>
        <v>0</v>
      </c>
      <c r="AW12" s="72">
        <f t="shared" si="15"/>
        <v>0</v>
      </c>
      <c r="AX12" s="72">
        <f t="shared" si="15"/>
        <v>0</v>
      </c>
      <c r="AY12" s="72">
        <f t="shared" si="15"/>
        <v>229</v>
      </c>
      <c r="AZ12" s="72">
        <f t="shared" si="15"/>
        <v>0</v>
      </c>
      <c r="BA12" s="72">
        <f t="shared" si="15"/>
        <v>0</v>
      </c>
      <c r="BB12" s="72">
        <f t="shared" si="15"/>
        <v>0</v>
      </c>
      <c r="BC12" s="72">
        <f t="shared" si="15"/>
        <v>0</v>
      </c>
      <c r="BD12" s="72">
        <f t="shared" si="15"/>
        <v>229</v>
      </c>
      <c r="BE12" s="72">
        <f t="shared" si="15"/>
        <v>0</v>
      </c>
      <c r="BF12" s="72">
        <f t="shared" si="15"/>
        <v>0</v>
      </c>
      <c r="BG12" s="72">
        <f t="shared" si="15"/>
        <v>0</v>
      </c>
      <c r="BH12" s="72">
        <f t="shared" si="15"/>
        <v>0</v>
      </c>
      <c r="BI12" s="72">
        <f t="shared" si="15"/>
        <v>229</v>
      </c>
      <c r="BJ12" s="72">
        <f t="shared" si="15"/>
        <v>0</v>
      </c>
      <c r="BK12" s="72">
        <f t="shared" si="15"/>
        <v>0</v>
      </c>
      <c r="BL12" s="72">
        <f t="shared" si="15"/>
        <v>0</v>
      </c>
      <c r="BM12" s="72">
        <f t="shared" si="15"/>
        <v>0</v>
      </c>
      <c r="BN12" s="72">
        <f t="shared" si="15"/>
        <v>229</v>
      </c>
      <c r="BO12" s="72">
        <f t="shared" si="15"/>
        <v>0</v>
      </c>
      <c r="BP12" s="72">
        <f t="shared" si="15"/>
        <v>0</v>
      </c>
      <c r="BQ12" s="72">
        <f t="shared" si="15"/>
        <v>0</v>
      </c>
      <c r="BR12" s="72">
        <f t="shared" si="15"/>
        <v>0</v>
      </c>
      <c r="BS12" s="72">
        <f t="shared" si="15"/>
        <v>229</v>
      </c>
    </row>
    <row r="13" spans="1:71" x14ac:dyDescent="0.25">
      <c r="A13" s="1"/>
      <c r="B13" s="1" t="s">
        <v>229</v>
      </c>
      <c r="C13" s="1">
        <f>COUNT(C4:C11)</f>
        <v>8</v>
      </c>
      <c r="D13" s="1"/>
      <c r="E13" s="1">
        <f>SUM(E3:E11)</f>
        <v>287</v>
      </c>
      <c r="F13" s="1">
        <f>SUM(E3:E11)+1</f>
        <v>288</v>
      </c>
      <c r="G13" s="2">
        <f>$BS12/F13</f>
        <v>0.79513888888888884</v>
      </c>
      <c r="H13" s="72">
        <f>SUM(H3:H11)</f>
        <v>165</v>
      </c>
      <c r="I13" s="72">
        <f>SUM(I3:I11)</f>
        <v>170</v>
      </c>
      <c r="J13" s="72">
        <f>SUM(J3:J11)</f>
        <v>5</v>
      </c>
      <c r="K13" s="1"/>
      <c r="L13" s="1"/>
      <c r="M13" s="1"/>
      <c r="N13" s="1"/>
      <c r="O13" s="1"/>
      <c r="P13" s="2">
        <f>P12/F13</f>
        <v>0.57291666666666663</v>
      </c>
      <c r="Q13" s="1"/>
      <c r="R13" s="1">
        <f>M12+R12</f>
        <v>0</v>
      </c>
      <c r="S13" s="1">
        <f>N12+S12</f>
        <v>0</v>
      </c>
      <c r="T13" s="1">
        <f>O12+T12</f>
        <v>0</v>
      </c>
      <c r="U13" s="2">
        <f>U12/F13</f>
        <v>0.57291666666666663</v>
      </c>
      <c r="V13" s="1"/>
      <c r="W13" s="1">
        <f>R13+W12</f>
        <v>0</v>
      </c>
      <c r="X13" s="1">
        <f>S13+X12</f>
        <v>32</v>
      </c>
      <c r="Y13" s="1">
        <f>T13+Y12</f>
        <v>0</v>
      </c>
      <c r="Z13" s="2">
        <f>Z12/F13</f>
        <v>0.68402777777777779</v>
      </c>
      <c r="AA13" s="1"/>
      <c r="AB13" s="1">
        <f>W13+AB12</f>
        <v>1</v>
      </c>
      <c r="AC13" s="1">
        <f>X13+AC12</f>
        <v>34</v>
      </c>
      <c r="AD13" s="1">
        <f>Y13+AD12</f>
        <v>0</v>
      </c>
      <c r="AE13" s="2">
        <f>AE12/F13</f>
        <v>0.70138888888888884</v>
      </c>
      <c r="AF13" s="1"/>
      <c r="AG13" s="1">
        <f>AB13+AG12</f>
        <v>1</v>
      </c>
      <c r="AH13" s="1">
        <f>AC13+AH12</f>
        <v>42</v>
      </c>
      <c r="AI13" s="1">
        <f>AD13+AI12</f>
        <v>0</v>
      </c>
      <c r="AJ13" s="2">
        <f>AJ12/F13</f>
        <v>0.72916666666666663</v>
      </c>
      <c r="AK13" s="1"/>
      <c r="AL13" s="1">
        <f>AG13+AL12</f>
        <v>1</v>
      </c>
      <c r="AM13" s="1">
        <f>AH13+AM12</f>
        <v>43</v>
      </c>
      <c r="AN13" s="1">
        <f>AI13+AN12</f>
        <v>0</v>
      </c>
      <c r="AO13" s="2">
        <f>AO12/F13</f>
        <v>0.73611111111111116</v>
      </c>
      <c r="AP13" s="1"/>
      <c r="AQ13" s="1">
        <f>AL13+AQ12</f>
        <v>1</v>
      </c>
      <c r="AR13" s="1">
        <f>AM13+AR12</f>
        <v>58</v>
      </c>
      <c r="AS13" s="1">
        <f>AN13+AS12</f>
        <v>0</v>
      </c>
      <c r="AT13" s="2">
        <f>AT12/F13</f>
        <v>0.79513888888888884</v>
      </c>
      <c r="AU13" s="1"/>
      <c r="AV13" s="1">
        <f>AQ13+AV12</f>
        <v>1</v>
      </c>
      <c r="AW13" s="1">
        <f>AR13+AW12</f>
        <v>58</v>
      </c>
      <c r="AX13" s="1">
        <f>AS13+AX12</f>
        <v>0</v>
      </c>
      <c r="AY13" s="2">
        <f>AY12/F13</f>
        <v>0.79513888888888884</v>
      </c>
      <c r="AZ13" s="1"/>
      <c r="BA13" s="1">
        <f>AV13+BA12</f>
        <v>1</v>
      </c>
      <c r="BB13" s="1">
        <f>AW13+BB12</f>
        <v>58</v>
      </c>
      <c r="BC13" s="1">
        <f>AX13+BC12</f>
        <v>0</v>
      </c>
      <c r="BD13" s="2">
        <f>BD12/F13</f>
        <v>0.79513888888888884</v>
      </c>
      <c r="BE13" s="1"/>
      <c r="BF13" s="1">
        <f>BA13+BF12</f>
        <v>1</v>
      </c>
      <c r="BG13" s="1">
        <f>BB13+BG12</f>
        <v>58</v>
      </c>
      <c r="BH13" s="1">
        <f>BC13+BH12</f>
        <v>0</v>
      </c>
      <c r="BI13" s="2">
        <f>BI12/F13</f>
        <v>0.79513888888888884</v>
      </c>
      <c r="BJ13" s="1"/>
      <c r="BK13" s="1">
        <f>BF13+BK12</f>
        <v>1</v>
      </c>
      <c r="BL13" s="1">
        <f>BG13+BL12</f>
        <v>58</v>
      </c>
      <c r="BM13" s="1">
        <f>BH13+BM12</f>
        <v>0</v>
      </c>
      <c r="BN13" s="2">
        <f>BN12/F13</f>
        <v>0.79513888888888884</v>
      </c>
      <c r="BO13" s="1"/>
      <c r="BP13" s="1">
        <f>BK13+BP12</f>
        <v>1</v>
      </c>
      <c r="BQ13" s="1">
        <f>BL13+BQ12</f>
        <v>58</v>
      </c>
      <c r="BR13" s="1">
        <f>BM13+BR12</f>
        <v>0</v>
      </c>
      <c r="BS13" s="2">
        <f>BS12/F13</f>
        <v>0.79513888888888884</v>
      </c>
    </row>
    <row r="15" spans="1:71" x14ac:dyDescent="0.25">
      <c r="A15" s="20" t="s">
        <v>107</v>
      </c>
      <c r="B15" s="1" t="s">
        <v>111</v>
      </c>
      <c r="C15" s="1"/>
      <c r="D15" s="1"/>
      <c r="E15" s="16"/>
      <c r="F15" s="1">
        <f>IF(B15="MAL",E15,IF(E15&gt;=11,E15+variables!$B$1,11))</f>
        <v>0</v>
      </c>
      <c r="G15" s="2"/>
      <c r="H15" s="72"/>
      <c r="I15" s="72"/>
      <c r="J15" s="82"/>
      <c r="K15" s="9"/>
      <c r="L15" s="9"/>
      <c r="M15" s="9"/>
      <c r="N15" s="9"/>
      <c r="O15" s="9"/>
      <c r="P15" s="1">
        <f>SUM(M15:O15)</f>
        <v>0</v>
      </c>
      <c r="Q15" s="9"/>
      <c r="R15" s="9"/>
      <c r="S15" s="9"/>
      <c r="T15" s="9"/>
      <c r="U15" s="1">
        <f>SUM(P15:T15)</f>
        <v>0</v>
      </c>
      <c r="V15" s="9"/>
      <c r="W15" s="9"/>
      <c r="X15" s="9"/>
      <c r="Y15" s="9"/>
      <c r="Z15" s="1">
        <f>SUM(U15:Y15)</f>
        <v>0</v>
      </c>
      <c r="AA15" s="9"/>
      <c r="AB15" s="9"/>
      <c r="AC15" s="9"/>
      <c r="AD15" s="9"/>
      <c r="AE15" s="1">
        <f>SUM(Z15:AD15)</f>
        <v>0</v>
      </c>
      <c r="AF15" s="9"/>
      <c r="AG15" s="9"/>
      <c r="AH15" s="9"/>
      <c r="AI15" s="9"/>
      <c r="AJ15" s="1">
        <f>SUM(AE15:AI15)</f>
        <v>0</v>
      </c>
      <c r="AK15" s="9"/>
      <c r="AL15" s="9"/>
      <c r="AM15" s="9"/>
      <c r="AN15" s="9"/>
      <c r="AO15" s="1">
        <f>SUM(AJ15:AN15)</f>
        <v>0</v>
      </c>
      <c r="AP15" s="9"/>
      <c r="AQ15" s="9"/>
      <c r="AR15" s="9"/>
      <c r="AS15" s="9"/>
      <c r="AT15" s="1">
        <f>SUM(AO15:AS15)</f>
        <v>0</v>
      </c>
      <c r="AU15" s="9"/>
      <c r="AV15" s="9"/>
      <c r="AW15" s="9"/>
      <c r="AX15" s="9"/>
      <c r="AY15" s="1">
        <f>SUM(AT15:AX15)</f>
        <v>0</v>
      </c>
      <c r="AZ15" s="9"/>
      <c r="BA15" s="9"/>
      <c r="BB15" s="9"/>
      <c r="BC15" s="9"/>
      <c r="BD15" s="1">
        <f>SUM(AY15:BC15)</f>
        <v>0</v>
      </c>
      <c r="BE15" s="9"/>
      <c r="BF15" s="9"/>
      <c r="BG15" s="9"/>
      <c r="BH15" s="9"/>
      <c r="BI15" s="1">
        <f>SUM(BD15:BH15)</f>
        <v>0</v>
      </c>
      <c r="BJ15" s="9"/>
      <c r="BK15" s="9"/>
      <c r="BL15" s="9"/>
      <c r="BM15" s="9"/>
      <c r="BN15" s="1">
        <f>SUM(BI15:BM15)</f>
        <v>0</v>
      </c>
      <c r="BO15" s="9"/>
      <c r="BP15" s="9"/>
      <c r="BQ15" s="9"/>
      <c r="BR15" s="9"/>
      <c r="BS15" s="1">
        <f>SUM(BN15:BR15)</f>
        <v>0</v>
      </c>
    </row>
    <row r="16" spans="1:71" x14ac:dyDescent="0.25">
      <c r="A16" s="1"/>
      <c r="B16" s="17" t="s">
        <v>134</v>
      </c>
      <c r="C16" s="50">
        <v>14</v>
      </c>
      <c r="D16" s="50" t="s">
        <v>169</v>
      </c>
      <c r="E16" s="51">
        <v>35</v>
      </c>
      <c r="F16" s="1">
        <f>IF(B16="MAL",E16,IF(E16&gt;=11,E16+variables!$B$1,11))</f>
        <v>36</v>
      </c>
      <c r="G16" s="2">
        <f>$BS16/F16</f>
        <v>0.27777777777777779</v>
      </c>
      <c r="H16" s="72">
        <v>10</v>
      </c>
      <c r="I16" s="72">
        <f>+H16+J16</f>
        <v>10</v>
      </c>
      <c r="J16" s="82"/>
      <c r="K16" s="9">
        <v>2023</v>
      </c>
      <c r="L16" s="58">
        <v>2023</v>
      </c>
      <c r="M16" s="9"/>
      <c r="N16" s="9"/>
      <c r="O16" s="9"/>
      <c r="P16" s="72">
        <f>SUM(M16:O16)+H16</f>
        <v>10</v>
      </c>
      <c r="Q16" s="25"/>
      <c r="R16" s="9"/>
      <c r="S16" s="9"/>
      <c r="T16" s="9"/>
      <c r="U16" s="1">
        <f>SUM(P16:T16)</f>
        <v>10</v>
      </c>
      <c r="V16" s="9"/>
      <c r="W16" s="9"/>
      <c r="X16" s="9"/>
      <c r="Y16" s="9"/>
      <c r="Z16" s="1">
        <f>SUM(U16:Y16)</f>
        <v>10</v>
      </c>
      <c r="AA16" s="9"/>
      <c r="AB16" s="9"/>
      <c r="AC16" s="9"/>
      <c r="AD16" s="9"/>
      <c r="AE16" s="1">
        <f>SUM(Z16:AD16)</f>
        <v>10</v>
      </c>
      <c r="AF16" s="9"/>
      <c r="AG16" s="9"/>
      <c r="AH16" s="9"/>
      <c r="AI16" s="9"/>
      <c r="AJ16" s="1">
        <f>SUM(AE16:AI16)</f>
        <v>10</v>
      </c>
      <c r="AK16" s="9"/>
      <c r="AL16" s="9"/>
      <c r="AM16" s="9"/>
      <c r="AN16" s="9"/>
      <c r="AO16" s="1">
        <f>SUM(AJ16:AN16)</f>
        <v>10</v>
      </c>
      <c r="AP16" s="9"/>
      <c r="AQ16" s="9"/>
      <c r="AR16" s="9"/>
      <c r="AS16" s="9"/>
      <c r="AT16" s="1">
        <f>SUM(AO16:AS16)</f>
        <v>10</v>
      </c>
      <c r="AU16" s="9"/>
      <c r="AV16" s="9"/>
      <c r="AW16" s="9"/>
      <c r="AX16" s="9"/>
      <c r="AY16" s="1">
        <f>SUM(AT16:AX16)</f>
        <v>10</v>
      </c>
      <c r="AZ16" s="9"/>
      <c r="BA16" s="9"/>
      <c r="BB16" s="9"/>
      <c r="BC16" s="9"/>
      <c r="BD16" s="1">
        <f>SUM(AY16:BC16)</f>
        <v>10</v>
      </c>
      <c r="BE16" s="9"/>
      <c r="BF16" s="9"/>
      <c r="BG16" s="9"/>
      <c r="BH16" s="9"/>
      <c r="BI16" s="1">
        <f>SUM(BD16:BH16)</f>
        <v>10</v>
      </c>
      <c r="BJ16" s="9"/>
      <c r="BK16" s="9"/>
      <c r="BL16" s="9"/>
      <c r="BM16" s="9"/>
      <c r="BN16" s="1">
        <f>SUM(BI16:BM16)</f>
        <v>10</v>
      </c>
      <c r="BO16" s="9"/>
      <c r="BP16" s="9"/>
      <c r="BQ16" s="9"/>
      <c r="BR16" s="9"/>
      <c r="BS16" s="1">
        <f>SUM(BN16:BR16)</f>
        <v>10</v>
      </c>
    </row>
    <row r="17" spans="1:71" x14ac:dyDescent="0.25">
      <c r="A17" s="1"/>
      <c r="B17" s="17"/>
      <c r="C17" s="50"/>
      <c r="D17" s="50"/>
      <c r="E17" s="51"/>
      <c r="F17" s="1"/>
      <c r="G17" s="2"/>
      <c r="H17" s="72"/>
      <c r="I17" s="72"/>
      <c r="J17" s="82"/>
      <c r="K17" s="9"/>
      <c r="L17" s="9"/>
      <c r="M17" s="1"/>
      <c r="N17" s="1"/>
      <c r="O17" s="1"/>
      <c r="P17" s="1"/>
      <c r="Q17" s="25">
        <f t="shared" ref="Q17:Y17" si="16">SUM(Q16:Q16)</f>
        <v>0</v>
      </c>
      <c r="R17" s="9">
        <f t="shared" si="16"/>
        <v>0</v>
      </c>
      <c r="S17" s="9">
        <f t="shared" si="16"/>
        <v>0</v>
      </c>
      <c r="T17" s="9">
        <f t="shared" si="16"/>
        <v>0</v>
      </c>
      <c r="U17" s="1">
        <f t="shared" si="16"/>
        <v>10</v>
      </c>
      <c r="V17" s="9">
        <f t="shared" si="16"/>
        <v>0</v>
      </c>
      <c r="W17" s="9">
        <f t="shared" si="16"/>
        <v>0</v>
      </c>
      <c r="X17" s="9">
        <f t="shared" si="16"/>
        <v>0</v>
      </c>
      <c r="Y17" s="9">
        <f t="shared" si="16"/>
        <v>0</v>
      </c>
      <c r="Z17" s="1">
        <f>SUM(U17:Y17)</f>
        <v>10</v>
      </c>
      <c r="AA17" s="9">
        <f t="shared" ref="AA17:BN17" si="17">SUM(AA16:AA16)</f>
        <v>0</v>
      </c>
      <c r="AB17" s="9">
        <f t="shared" si="17"/>
        <v>0</v>
      </c>
      <c r="AC17" s="9">
        <f t="shared" si="17"/>
        <v>0</v>
      </c>
      <c r="AD17" s="9">
        <f t="shared" si="17"/>
        <v>0</v>
      </c>
      <c r="AE17" s="1">
        <f t="shared" si="17"/>
        <v>10</v>
      </c>
      <c r="AF17" s="9">
        <f t="shared" si="17"/>
        <v>0</v>
      </c>
      <c r="AG17" s="9">
        <f t="shared" si="17"/>
        <v>0</v>
      </c>
      <c r="AH17" s="9">
        <f t="shared" si="17"/>
        <v>0</v>
      </c>
      <c r="AI17" s="9">
        <f t="shared" si="17"/>
        <v>0</v>
      </c>
      <c r="AJ17" s="1">
        <f t="shared" si="17"/>
        <v>10</v>
      </c>
      <c r="AK17" s="9">
        <f t="shared" si="17"/>
        <v>0</v>
      </c>
      <c r="AL17" s="9">
        <f t="shared" si="17"/>
        <v>0</v>
      </c>
      <c r="AM17" s="9">
        <f t="shared" si="17"/>
        <v>0</v>
      </c>
      <c r="AN17" s="9">
        <f t="shared" si="17"/>
        <v>0</v>
      </c>
      <c r="AO17" s="1">
        <f t="shared" si="17"/>
        <v>10</v>
      </c>
      <c r="AP17" s="9">
        <f t="shared" si="17"/>
        <v>0</v>
      </c>
      <c r="AQ17" s="9">
        <f t="shared" si="17"/>
        <v>0</v>
      </c>
      <c r="AR17" s="9">
        <f t="shared" si="17"/>
        <v>0</v>
      </c>
      <c r="AS17" s="9">
        <f t="shared" si="17"/>
        <v>0</v>
      </c>
      <c r="AT17" s="1">
        <f t="shared" si="17"/>
        <v>10</v>
      </c>
      <c r="AU17" s="9">
        <f t="shared" si="17"/>
        <v>0</v>
      </c>
      <c r="AV17" s="9">
        <f t="shared" si="17"/>
        <v>0</v>
      </c>
      <c r="AW17" s="9">
        <f t="shared" si="17"/>
        <v>0</v>
      </c>
      <c r="AX17" s="9">
        <f t="shared" si="17"/>
        <v>0</v>
      </c>
      <c r="AY17" s="1">
        <f t="shared" si="17"/>
        <v>10</v>
      </c>
      <c r="AZ17" s="9">
        <f t="shared" si="17"/>
        <v>0</v>
      </c>
      <c r="BA17" s="9">
        <f t="shared" si="17"/>
        <v>0</v>
      </c>
      <c r="BB17" s="9">
        <f t="shared" si="17"/>
        <v>0</v>
      </c>
      <c r="BC17" s="9">
        <f t="shared" si="17"/>
        <v>0</v>
      </c>
      <c r="BD17" s="1">
        <f t="shared" si="17"/>
        <v>10</v>
      </c>
      <c r="BE17" s="9">
        <f t="shared" si="17"/>
        <v>0</v>
      </c>
      <c r="BF17" s="9">
        <f t="shared" si="17"/>
        <v>0</v>
      </c>
      <c r="BG17" s="9">
        <f t="shared" si="17"/>
        <v>0</v>
      </c>
      <c r="BH17" s="9">
        <f t="shared" si="17"/>
        <v>0</v>
      </c>
      <c r="BI17" s="1">
        <f t="shared" si="17"/>
        <v>10</v>
      </c>
      <c r="BJ17" s="9">
        <f t="shared" si="17"/>
        <v>0</v>
      </c>
      <c r="BK17" s="9">
        <f t="shared" si="17"/>
        <v>0</v>
      </c>
      <c r="BL17" s="9">
        <f t="shared" si="17"/>
        <v>0</v>
      </c>
      <c r="BM17" s="9">
        <f t="shared" si="17"/>
        <v>0</v>
      </c>
      <c r="BN17" s="1">
        <f t="shared" si="17"/>
        <v>10</v>
      </c>
      <c r="BO17" s="9">
        <f>SUM(BO16:BO16)</f>
        <v>0</v>
      </c>
      <c r="BP17" s="9">
        <f>SUM(BP16:BP16)</f>
        <v>0</v>
      </c>
      <c r="BQ17" s="9">
        <f>SUM(BQ16:BQ16)</f>
        <v>0</v>
      </c>
      <c r="BR17" s="9">
        <f>SUM(BR16:BR16)</f>
        <v>0</v>
      </c>
      <c r="BS17" s="1">
        <f>SUM(BS16:BS16)</f>
        <v>10</v>
      </c>
    </row>
    <row r="18" spans="1:71" x14ac:dyDescent="0.25">
      <c r="A18" s="1"/>
      <c r="B18" s="17" t="s">
        <v>229</v>
      </c>
      <c r="C18" s="50"/>
      <c r="D18" s="50"/>
      <c r="E18" s="51">
        <f>+SUM(E16:E16)</f>
        <v>35</v>
      </c>
      <c r="F18" s="1">
        <f>IF(B18="MAL",E18,IF(E18&gt;=11,E18+variables!$B$1,11))</f>
        <v>36</v>
      </c>
      <c r="G18" s="2">
        <f>BS17/F18</f>
        <v>0.27777777777777779</v>
      </c>
      <c r="H18" s="82">
        <f>SUM(H16:H16)</f>
        <v>10</v>
      </c>
      <c r="I18" s="82">
        <f>SUM(I16:I16)</f>
        <v>10</v>
      </c>
      <c r="J18" s="82">
        <f>SUM(J16:J16)</f>
        <v>0</v>
      </c>
      <c r="K18" s="9"/>
      <c r="L18" s="9"/>
      <c r="M18" s="9">
        <f>SUM(M16:M16)</f>
        <v>0</v>
      </c>
      <c r="N18" s="9">
        <f>SUM(N16:N16)</f>
        <v>0</v>
      </c>
      <c r="O18" s="9">
        <f>SUM(O16:O16)</f>
        <v>0</v>
      </c>
      <c r="P18" s="2">
        <f>P16/F18</f>
        <v>0.27777777777777779</v>
      </c>
      <c r="Q18" s="25"/>
      <c r="R18" s="9">
        <f>+M18+R17</f>
        <v>0</v>
      </c>
      <c r="S18" s="9">
        <f>+N18+S17</f>
        <v>0</v>
      </c>
      <c r="T18" s="9">
        <f>+O18+T17</f>
        <v>0</v>
      </c>
      <c r="U18" s="2">
        <f>U17/F18</f>
        <v>0.27777777777777779</v>
      </c>
      <c r="V18" s="9"/>
      <c r="W18" s="9">
        <f>+R18+W17</f>
        <v>0</v>
      </c>
      <c r="X18" s="9">
        <f>+S18+X17</f>
        <v>0</v>
      </c>
      <c r="Y18" s="9">
        <f>+T18+Y17</f>
        <v>0</v>
      </c>
      <c r="Z18" s="2">
        <f>+Z17/F18</f>
        <v>0.27777777777777779</v>
      </c>
      <c r="AA18" s="9"/>
      <c r="AB18" s="9">
        <f>+W18+AB17</f>
        <v>0</v>
      </c>
      <c r="AC18" s="9">
        <f>+X18+AC17</f>
        <v>0</v>
      </c>
      <c r="AD18" s="9">
        <f>+Y18+AD17</f>
        <v>0</v>
      </c>
      <c r="AE18" s="2">
        <f>+AE17/F18</f>
        <v>0.27777777777777779</v>
      </c>
      <c r="AF18" s="9"/>
      <c r="AG18" s="9">
        <f>+AB18+AG17</f>
        <v>0</v>
      </c>
      <c r="AH18" s="9">
        <f>+AC18+AH17</f>
        <v>0</v>
      </c>
      <c r="AI18" s="9">
        <f>+AD18+AI17</f>
        <v>0</v>
      </c>
      <c r="AJ18" s="2">
        <f>AJ17/F18</f>
        <v>0.27777777777777779</v>
      </c>
      <c r="AK18" s="9"/>
      <c r="AL18" s="9">
        <f>+AG18+AL17</f>
        <v>0</v>
      </c>
      <c r="AM18" s="9">
        <f>+AH18+AM17</f>
        <v>0</v>
      </c>
      <c r="AN18" s="9">
        <f>+AI18+AN17</f>
        <v>0</v>
      </c>
      <c r="AO18" s="2">
        <f>AO17/F18</f>
        <v>0.27777777777777779</v>
      </c>
      <c r="AP18" s="9"/>
      <c r="AQ18" s="9">
        <f>+AL18+AQ17</f>
        <v>0</v>
      </c>
      <c r="AR18" s="9">
        <f>+AM18+AR17</f>
        <v>0</v>
      </c>
      <c r="AS18" s="9">
        <f>+AN18+AS17</f>
        <v>0</v>
      </c>
      <c r="AT18" s="2">
        <f>AT17/F18</f>
        <v>0.27777777777777779</v>
      </c>
      <c r="AU18" s="9"/>
      <c r="AV18" s="9">
        <f>+AQ18+AV17</f>
        <v>0</v>
      </c>
      <c r="AW18" s="9">
        <f>+AR18+AW17</f>
        <v>0</v>
      </c>
      <c r="AX18" s="9">
        <f>+AS18+AX17</f>
        <v>0</v>
      </c>
      <c r="AY18" s="2">
        <f>AY17/F18</f>
        <v>0.27777777777777779</v>
      </c>
      <c r="AZ18" s="9"/>
      <c r="BA18" s="9">
        <f>+AV18+BA17</f>
        <v>0</v>
      </c>
      <c r="BB18" s="9">
        <f>+AW18+BB17</f>
        <v>0</v>
      </c>
      <c r="BC18" s="9">
        <f>+AX18+BC17</f>
        <v>0</v>
      </c>
      <c r="BD18" s="2">
        <f>BD17/F18</f>
        <v>0.27777777777777779</v>
      </c>
      <c r="BE18" s="9"/>
      <c r="BF18" s="9">
        <f>+BA18+BF17</f>
        <v>0</v>
      </c>
      <c r="BG18" s="9">
        <f>+BB18+BG17</f>
        <v>0</v>
      </c>
      <c r="BH18" s="9">
        <f>+BC18+BH17</f>
        <v>0</v>
      </c>
      <c r="BI18" s="2">
        <f>BI17/F18</f>
        <v>0.27777777777777779</v>
      </c>
      <c r="BJ18" s="9"/>
      <c r="BK18" s="9">
        <f>+BF18+BK17</f>
        <v>0</v>
      </c>
      <c r="BL18" s="9">
        <f>+BG18+BL17</f>
        <v>0</v>
      </c>
      <c r="BM18" s="9">
        <f>+BH18+BM17</f>
        <v>0</v>
      </c>
      <c r="BN18" s="2">
        <f>BN17/F18</f>
        <v>0.27777777777777779</v>
      </c>
      <c r="BO18" s="9"/>
      <c r="BP18" s="9">
        <f>+BK18+BP17</f>
        <v>0</v>
      </c>
      <c r="BQ18" s="9">
        <f>+BL18+BQ17</f>
        <v>0</v>
      </c>
      <c r="BR18" s="9">
        <f>+BM18+BR17</f>
        <v>0</v>
      </c>
      <c r="BS18" s="2">
        <f>BS17/F18</f>
        <v>0.27777777777777779</v>
      </c>
    </row>
    <row r="19" spans="1:71" x14ac:dyDescent="0.25">
      <c r="A19" s="1"/>
      <c r="B19" s="17"/>
      <c r="C19" s="50"/>
      <c r="D19" s="50"/>
      <c r="E19" s="51"/>
      <c r="F19" s="1"/>
      <c r="G19" s="2"/>
      <c r="H19" s="72"/>
      <c r="I19" s="72"/>
      <c r="J19" s="82"/>
      <c r="K19" s="9"/>
      <c r="L19" s="9"/>
      <c r="M19" s="9"/>
      <c r="N19" s="9"/>
      <c r="O19" s="9"/>
      <c r="P19" s="1"/>
      <c r="Q19" s="25"/>
      <c r="R19" s="9"/>
      <c r="S19" s="9"/>
      <c r="T19" s="9"/>
      <c r="U19" s="1"/>
      <c r="V19" s="9"/>
      <c r="W19" s="9"/>
      <c r="X19" s="9"/>
      <c r="Y19" s="9"/>
      <c r="Z19" s="1"/>
      <c r="AA19" s="9"/>
      <c r="AB19" s="9"/>
      <c r="AC19" s="9"/>
      <c r="AD19" s="9"/>
      <c r="AE19" s="1"/>
      <c r="AF19" s="9"/>
      <c r="AG19" s="9"/>
      <c r="AH19" s="9"/>
      <c r="AI19" s="9"/>
      <c r="AJ19" s="1"/>
      <c r="AK19" s="9"/>
      <c r="AL19" s="9"/>
      <c r="AM19" s="9"/>
      <c r="AN19" s="9"/>
      <c r="AO19" s="1"/>
      <c r="AP19" s="9"/>
      <c r="AQ19" s="9"/>
      <c r="AR19" s="9"/>
      <c r="AS19" s="9"/>
      <c r="AT19" s="1"/>
      <c r="AU19" s="9"/>
      <c r="AV19" s="9"/>
      <c r="AW19" s="9"/>
      <c r="AX19" s="9"/>
      <c r="AY19" s="1"/>
      <c r="AZ19" s="9"/>
      <c r="BA19" s="9"/>
      <c r="BB19" s="9"/>
      <c r="BC19" s="9"/>
      <c r="BD19" s="1"/>
      <c r="BE19" s="9"/>
      <c r="BF19" s="9"/>
      <c r="BG19" s="9"/>
      <c r="BH19" s="9"/>
      <c r="BI19" s="1"/>
      <c r="BJ19" s="9"/>
      <c r="BK19" s="9"/>
      <c r="BL19" s="31"/>
      <c r="BM19" s="9"/>
      <c r="BN19" s="1"/>
      <c r="BO19" s="9"/>
      <c r="BP19" s="9"/>
      <c r="BQ19" s="9"/>
      <c r="BR19" s="9"/>
      <c r="BS19" s="1"/>
    </row>
    <row r="20" spans="1:71" s="92" customFormat="1" x14ac:dyDescent="0.25">
      <c r="B20" s="106" t="s">
        <v>335</v>
      </c>
      <c r="C20" s="88">
        <v>52</v>
      </c>
      <c r="D20" s="88"/>
      <c r="E20" s="107">
        <v>10</v>
      </c>
      <c r="F20" s="88">
        <f>IF(B20="MAL",E20,IF(E20&gt;=11,E20+variables!$B$1,11))</f>
        <v>11</v>
      </c>
      <c r="G20" s="89">
        <f>$BS20/F20</f>
        <v>9.0909090909090912E-2</v>
      </c>
      <c r="H20" s="90">
        <v>1</v>
      </c>
      <c r="I20" s="90">
        <f>+H20+J20</f>
        <v>1</v>
      </c>
      <c r="J20" s="90"/>
      <c r="K20" s="88">
        <v>2023</v>
      </c>
      <c r="L20" s="88">
        <v>2023</v>
      </c>
      <c r="M20" s="88"/>
      <c r="N20" s="88"/>
      <c r="O20" s="88"/>
      <c r="P20" s="72">
        <f>SUM(M20:O20)+H20</f>
        <v>1</v>
      </c>
      <c r="Q20" s="88"/>
      <c r="R20" s="88"/>
      <c r="S20" s="88"/>
      <c r="T20" s="88"/>
      <c r="U20" s="88">
        <f>SUM(P20:T20)</f>
        <v>1</v>
      </c>
      <c r="V20" s="88"/>
      <c r="W20" s="88"/>
      <c r="X20" s="88"/>
      <c r="Y20" s="88"/>
      <c r="Z20" s="88">
        <f>SUM(U20:Y20)</f>
        <v>1</v>
      </c>
      <c r="AA20" s="88"/>
      <c r="AB20" s="88"/>
      <c r="AC20" s="88"/>
      <c r="AD20" s="88"/>
      <c r="AE20" s="88">
        <f>SUM(Z20:AD20)</f>
        <v>1</v>
      </c>
      <c r="AF20" s="88"/>
      <c r="AG20" s="88"/>
      <c r="AH20" s="88"/>
      <c r="AI20" s="88"/>
      <c r="AJ20" s="88">
        <f>SUM(AE20:AI20)</f>
        <v>1</v>
      </c>
      <c r="AK20" s="88"/>
      <c r="AL20" s="88"/>
      <c r="AM20" s="88"/>
      <c r="AN20" s="88"/>
      <c r="AO20" s="88">
        <f>SUM(AJ20:AN20)</f>
        <v>1</v>
      </c>
      <c r="AP20" s="88"/>
      <c r="AQ20" s="88"/>
      <c r="AR20" s="88"/>
      <c r="AS20" s="88"/>
      <c r="AT20" s="88">
        <f>SUM(AO20:AS20)</f>
        <v>1</v>
      </c>
      <c r="AU20" s="88"/>
      <c r="AV20" s="88"/>
      <c r="AW20" s="88"/>
      <c r="AX20" s="88"/>
      <c r="AY20" s="88">
        <f>SUM(AT20:AX20)</f>
        <v>1</v>
      </c>
      <c r="AZ20" s="88"/>
      <c r="BA20" s="88"/>
      <c r="BB20" s="88"/>
      <c r="BC20" s="88"/>
      <c r="BD20" s="88">
        <f>SUM(AY20:BC20)</f>
        <v>1</v>
      </c>
      <c r="BE20" s="88"/>
      <c r="BF20" s="88"/>
      <c r="BG20" s="88"/>
      <c r="BH20" s="88"/>
      <c r="BI20" s="88">
        <f>SUM(BD20:BH20)</f>
        <v>1</v>
      </c>
      <c r="BJ20" s="88"/>
      <c r="BK20" s="88"/>
      <c r="BL20" s="88"/>
      <c r="BM20" s="88"/>
      <c r="BN20" s="88">
        <f>SUM(BI20:BM20)</f>
        <v>1</v>
      </c>
      <c r="BO20" s="88"/>
      <c r="BP20" s="88"/>
      <c r="BQ20" s="88"/>
      <c r="BR20" s="88"/>
      <c r="BS20" s="88">
        <f>SUM(BN20:BR20)</f>
        <v>1</v>
      </c>
    </row>
    <row r="21" spans="1:71" x14ac:dyDescent="0.25">
      <c r="A21" s="1"/>
      <c r="B21" s="1"/>
      <c r="C21" s="1"/>
      <c r="D21" s="1"/>
      <c r="E21" s="51"/>
      <c r="F21" s="1"/>
      <c r="G21" s="2"/>
      <c r="H21" s="72"/>
      <c r="I21" s="72"/>
      <c r="J21" s="72"/>
      <c r="K21" s="1"/>
      <c r="L21" s="1"/>
      <c r="M21" s="1"/>
      <c r="N21" s="1"/>
      <c r="O21" s="1"/>
      <c r="P21" s="2"/>
      <c r="Q21" s="1">
        <f t="shared" ref="Q21:AV21" si="18">SUM(Q20:Q20)</f>
        <v>0</v>
      </c>
      <c r="R21" s="1">
        <f t="shared" si="18"/>
        <v>0</v>
      </c>
      <c r="S21" s="1">
        <f t="shared" si="18"/>
        <v>0</v>
      </c>
      <c r="T21" s="1">
        <f t="shared" si="18"/>
        <v>0</v>
      </c>
      <c r="U21" s="1">
        <f t="shared" si="18"/>
        <v>1</v>
      </c>
      <c r="V21" s="1">
        <f t="shared" si="18"/>
        <v>0</v>
      </c>
      <c r="W21" s="1">
        <f t="shared" si="18"/>
        <v>0</v>
      </c>
      <c r="X21" s="1">
        <f t="shared" si="18"/>
        <v>0</v>
      </c>
      <c r="Y21" s="1">
        <f t="shared" si="18"/>
        <v>0</v>
      </c>
      <c r="Z21" s="1">
        <f t="shared" si="18"/>
        <v>1</v>
      </c>
      <c r="AA21" s="1">
        <f t="shared" si="18"/>
        <v>0</v>
      </c>
      <c r="AB21" s="1">
        <f t="shared" si="18"/>
        <v>0</v>
      </c>
      <c r="AC21" s="1">
        <f t="shared" si="18"/>
        <v>0</v>
      </c>
      <c r="AD21" s="1">
        <f t="shared" si="18"/>
        <v>0</v>
      </c>
      <c r="AE21" s="1">
        <f t="shared" si="18"/>
        <v>1</v>
      </c>
      <c r="AF21" s="1">
        <f t="shared" si="18"/>
        <v>0</v>
      </c>
      <c r="AG21" s="1">
        <f t="shared" si="18"/>
        <v>0</v>
      </c>
      <c r="AH21" s="1">
        <f t="shared" si="18"/>
        <v>0</v>
      </c>
      <c r="AI21" s="1">
        <f t="shared" si="18"/>
        <v>0</v>
      </c>
      <c r="AJ21" s="1">
        <f t="shared" si="18"/>
        <v>1</v>
      </c>
      <c r="AK21" s="1">
        <f t="shared" si="18"/>
        <v>0</v>
      </c>
      <c r="AL21" s="1">
        <f t="shared" si="18"/>
        <v>0</v>
      </c>
      <c r="AM21" s="1">
        <f t="shared" si="18"/>
        <v>0</v>
      </c>
      <c r="AN21" s="1">
        <f t="shared" si="18"/>
        <v>0</v>
      </c>
      <c r="AO21" s="1">
        <f t="shared" si="18"/>
        <v>1</v>
      </c>
      <c r="AP21" s="1">
        <f t="shared" si="18"/>
        <v>0</v>
      </c>
      <c r="AQ21" s="1">
        <f t="shared" si="18"/>
        <v>0</v>
      </c>
      <c r="AR21" s="1">
        <f t="shared" si="18"/>
        <v>0</v>
      </c>
      <c r="AS21" s="1">
        <f t="shared" si="18"/>
        <v>0</v>
      </c>
      <c r="AT21" s="1">
        <f t="shared" si="18"/>
        <v>1</v>
      </c>
      <c r="AU21" s="1">
        <f t="shared" si="18"/>
        <v>0</v>
      </c>
      <c r="AV21" s="1">
        <f t="shared" si="18"/>
        <v>0</v>
      </c>
      <c r="AW21" s="1">
        <f t="shared" ref="AW21:BS21" si="19">SUM(AW20:AW20)</f>
        <v>0</v>
      </c>
      <c r="AX21" s="1">
        <f t="shared" si="19"/>
        <v>0</v>
      </c>
      <c r="AY21" s="1">
        <f t="shared" si="19"/>
        <v>1</v>
      </c>
      <c r="AZ21" s="1">
        <f t="shared" si="19"/>
        <v>0</v>
      </c>
      <c r="BA21" s="1">
        <f t="shared" si="19"/>
        <v>0</v>
      </c>
      <c r="BB21" s="1">
        <f t="shared" si="19"/>
        <v>0</v>
      </c>
      <c r="BC21" s="1">
        <f t="shared" si="19"/>
        <v>0</v>
      </c>
      <c r="BD21" s="1">
        <f t="shared" si="19"/>
        <v>1</v>
      </c>
      <c r="BE21" s="1">
        <f t="shared" si="19"/>
        <v>0</v>
      </c>
      <c r="BF21" s="1">
        <f t="shared" si="19"/>
        <v>0</v>
      </c>
      <c r="BG21" s="1">
        <f t="shared" si="19"/>
        <v>0</v>
      </c>
      <c r="BH21" s="1">
        <f t="shared" si="19"/>
        <v>0</v>
      </c>
      <c r="BI21" s="1">
        <f t="shared" si="19"/>
        <v>1</v>
      </c>
      <c r="BJ21" s="1">
        <f t="shared" si="19"/>
        <v>0</v>
      </c>
      <c r="BK21" s="1">
        <f t="shared" si="19"/>
        <v>0</v>
      </c>
      <c r="BL21" s="1">
        <f t="shared" si="19"/>
        <v>0</v>
      </c>
      <c r="BM21" s="1">
        <f t="shared" si="19"/>
        <v>0</v>
      </c>
      <c r="BN21" s="1">
        <f t="shared" si="19"/>
        <v>1</v>
      </c>
      <c r="BO21" s="1">
        <f t="shared" si="19"/>
        <v>0</v>
      </c>
      <c r="BP21" s="1">
        <f t="shared" si="19"/>
        <v>0</v>
      </c>
      <c r="BQ21" s="1">
        <f t="shared" si="19"/>
        <v>0</v>
      </c>
      <c r="BR21" s="1">
        <f t="shared" si="19"/>
        <v>0</v>
      </c>
      <c r="BS21" s="1">
        <f t="shared" si="19"/>
        <v>1</v>
      </c>
    </row>
    <row r="22" spans="1:71" x14ac:dyDescent="0.25">
      <c r="A22" s="1"/>
      <c r="B22" s="1" t="s">
        <v>229</v>
      </c>
      <c r="C22" s="1"/>
      <c r="D22" s="1"/>
      <c r="E22" s="51">
        <f>+SUM(E20:E20)</f>
        <v>10</v>
      </c>
      <c r="F22" s="1">
        <f>IF(B22="MAL",E22,IF(E22&gt;=11,E22+variables!$B$1,11))</f>
        <v>11</v>
      </c>
      <c r="G22" s="2">
        <f>$BS21/F22</f>
        <v>9.0909090909090912E-2</v>
      </c>
      <c r="H22" s="72">
        <f>SUM(H20:H20)</f>
        <v>1</v>
      </c>
      <c r="I22" s="72">
        <f>SUM(I20:I20)</f>
        <v>1</v>
      </c>
      <c r="J22" s="72">
        <f>SUM(J20:J20)</f>
        <v>0</v>
      </c>
      <c r="K22" s="1"/>
      <c r="L22" s="1"/>
      <c r="M22" s="1">
        <f>SUM(M20:M20)</f>
        <v>0</v>
      </c>
      <c r="N22" s="1">
        <f>SUM(N20:N20)</f>
        <v>0</v>
      </c>
      <c r="O22" s="1">
        <f>SUM(O20:O20)</f>
        <v>0</v>
      </c>
      <c r="P22" s="2">
        <f>P20/F22</f>
        <v>9.0909090909090912E-2</v>
      </c>
      <c r="Q22" s="1"/>
      <c r="R22" s="1">
        <f>M22+R21</f>
        <v>0</v>
      </c>
      <c r="S22" s="1">
        <f>N22+S21</f>
        <v>0</v>
      </c>
      <c r="T22" s="1">
        <f>O22+T21</f>
        <v>0</v>
      </c>
      <c r="U22" s="2">
        <f>U21/F22</f>
        <v>9.0909090909090912E-2</v>
      </c>
      <c r="V22" s="1"/>
      <c r="W22" s="1">
        <f>R22+W21</f>
        <v>0</v>
      </c>
      <c r="X22" s="1">
        <f>S22+X21</f>
        <v>0</v>
      </c>
      <c r="Y22" s="1">
        <f>T22+Y21</f>
        <v>0</v>
      </c>
      <c r="Z22" s="2">
        <f>Z21/F22</f>
        <v>9.0909090909090912E-2</v>
      </c>
      <c r="AA22" s="1"/>
      <c r="AB22" s="1">
        <f>W22+AB21</f>
        <v>0</v>
      </c>
      <c r="AC22" s="1">
        <f>X22+AC21</f>
        <v>0</v>
      </c>
      <c r="AD22" s="1">
        <f>Y22+AD21</f>
        <v>0</v>
      </c>
      <c r="AE22" s="2">
        <f>AE21/F22</f>
        <v>9.0909090909090912E-2</v>
      </c>
      <c r="AF22" s="1"/>
      <c r="AG22" s="1">
        <f>AB22+AG21</f>
        <v>0</v>
      </c>
      <c r="AH22" s="1">
        <f>AC22+AH21</f>
        <v>0</v>
      </c>
      <c r="AI22" s="1">
        <f>AD22+AI21</f>
        <v>0</v>
      </c>
      <c r="AJ22" s="2">
        <f>AJ21/F22</f>
        <v>9.0909090909090912E-2</v>
      </c>
      <c r="AK22" s="1"/>
      <c r="AL22" s="1">
        <f>AG22+AL21</f>
        <v>0</v>
      </c>
      <c r="AM22" s="1">
        <f>AH22+AM21</f>
        <v>0</v>
      </c>
      <c r="AN22" s="1">
        <f>AI22+AN21</f>
        <v>0</v>
      </c>
      <c r="AO22" s="2">
        <f>AO21/F22</f>
        <v>9.0909090909090912E-2</v>
      </c>
      <c r="AP22" s="1"/>
      <c r="AQ22" s="1">
        <f>AL22+AQ21</f>
        <v>0</v>
      </c>
      <c r="AR22" s="1">
        <f>AM22+AR21</f>
        <v>0</v>
      </c>
      <c r="AS22" s="1">
        <f>AN22+AS21</f>
        <v>0</v>
      </c>
      <c r="AT22" s="2">
        <f>AT21/F22</f>
        <v>9.0909090909090912E-2</v>
      </c>
      <c r="AU22" s="1"/>
      <c r="AV22" s="1">
        <f>AQ22+AV21</f>
        <v>0</v>
      </c>
      <c r="AW22" s="1">
        <f>AR22+AW21</f>
        <v>0</v>
      </c>
      <c r="AX22" s="1">
        <f>AS22+AX21</f>
        <v>0</v>
      </c>
      <c r="AY22" s="2">
        <f>AY21/F22</f>
        <v>9.0909090909090912E-2</v>
      </c>
      <c r="AZ22" s="1"/>
      <c r="BA22" s="1">
        <f>AV22+BA21</f>
        <v>0</v>
      </c>
      <c r="BB22" s="1">
        <f>AW22+BB21</f>
        <v>0</v>
      </c>
      <c r="BC22" s="1">
        <f>AX22+BC21</f>
        <v>0</v>
      </c>
      <c r="BD22" s="2">
        <f>BD21/F22</f>
        <v>9.0909090909090912E-2</v>
      </c>
      <c r="BE22" s="1"/>
      <c r="BF22" s="1">
        <f>BA22+BF21</f>
        <v>0</v>
      </c>
      <c r="BG22" s="1">
        <f>BB22+BG21</f>
        <v>0</v>
      </c>
      <c r="BH22" s="1">
        <f>BC22+BH21</f>
        <v>0</v>
      </c>
      <c r="BI22" s="2">
        <f>BI21/F22</f>
        <v>9.0909090909090912E-2</v>
      </c>
      <c r="BJ22" s="1"/>
      <c r="BK22" s="1">
        <f>BF22+BK21</f>
        <v>0</v>
      </c>
      <c r="BL22" s="1">
        <f>BG22+BL21</f>
        <v>0</v>
      </c>
      <c r="BM22" s="1">
        <f>BH22+BM21</f>
        <v>0</v>
      </c>
      <c r="BN22" s="2">
        <f>BN21/F22</f>
        <v>9.0909090909090912E-2</v>
      </c>
      <c r="BO22" s="1"/>
      <c r="BP22" s="1">
        <f>BK22+BP21</f>
        <v>0</v>
      </c>
      <c r="BQ22" s="1">
        <f>BL22+BQ21</f>
        <v>0</v>
      </c>
      <c r="BR22" s="1">
        <f>BM22+BR21</f>
        <v>0</v>
      </c>
      <c r="BS22" s="2">
        <f>BS21/F22</f>
        <v>9.0909090909090912E-2</v>
      </c>
    </row>
    <row r="23" spans="1:71" x14ac:dyDescent="0.25">
      <c r="A23" s="1"/>
      <c r="B23" s="1"/>
      <c r="C23" s="1"/>
      <c r="D23" s="1"/>
      <c r="E23" s="51"/>
      <c r="F23" s="1"/>
      <c r="G23" s="2"/>
      <c r="H23" s="72"/>
      <c r="I23" s="72"/>
      <c r="J23" s="72"/>
      <c r="K23" s="1"/>
      <c r="L23" s="1"/>
      <c r="M23" s="1"/>
      <c r="N23" s="1"/>
      <c r="O23" s="1"/>
      <c r="P23" s="2"/>
      <c r="Q23" s="1"/>
      <c r="R23" s="1"/>
      <c r="S23" s="1"/>
      <c r="T23" s="1"/>
      <c r="U23" s="2"/>
      <c r="V23" s="1"/>
      <c r="W23" s="1"/>
      <c r="X23" s="1"/>
      <c r="Y23" s="1"/>
      <c r="Z23" s="2"/>
      <c r="AA23" s="1"/>
      <c r="AB23" s="1"/>
      <c r="AC23" s="1"/>
      <c r="AD23" s="1"/>
      <c r="AE23" s="2"/>
      <c r="AF23" s="1"/>
      <c r="AG23" s="1"/>
      <c r="AH23" s="1"/>
      <c r="AI23" s="1"/>
      <c r="AJ23" s="2"/>
      <c r="AK23" s="1"/>
      <c r="AL23" s="1"/>
      <c r="AM23" s="1"/>
      <c r="AN23" s="1"/>
      <c r="AO23" s="2"/>
      <c r="AP23" s="1"/>
      <c r="AQ23" s="1"/>
      <c r="AR23" s="1"/>
      <c r="AS23" s="1"/>
      <c r="AT23" s="2"/>
      <c r="AU23" s="1"/>
      <c r="AV23" s="1"/>
      <c r="AW23" s="1"/>
      <c r="AX23" s="1"/>
      <c r="AY23" s="2"/>
      <c r="AZ23" s="1"/>
      <c r="BA23" s="1"/>
      <c r="BB23" s="1"/>
      <c r="BC23" s="1"/>
      <c r="BD23" s="2"/>
      <c r="BE23" s="1"/>
      <c r="BF23" s="1"/>
      <c r="BG23" s="1"/>
      <c r="BH23" s="1"/>
      <c r="BI23" s="2"/>
      <c r="BJ23" s="1"/>
      <c r="BK23" s="1"/>
      <c r="BL23" s="1"/>
      <c r="BM23" s="1"/>
      <c r="BN23" s="2"/>
      <c r="BO23" s="1"/>
      <c r="BP23" s="1"/>
      <c r="BQ23" s="1"/>
      <c r="BR23" s="1"/>
      <c r="BS23" s="2"/>
    </row>
    <row r="24" spans="1:71" x14ac:dyDescent="0.25">
      <c r="A24" s="20" t="s">
        <v>157</v>
      </c>
      <c r="B24" s="1"/>
      <c r="C24" s="1"/>
      <c r="D24" s="1"/>
      <c r="E24" s="16"/>
      <c r="F24" s="1"/>
      <c r="G24" s="2"/>
      <c r="H24" s="72"/>
      <c r="I24" s="72"/>
      <c r="J24" s="82"/>
      <c r="K24" s="9">
        <v>2023</v>
      </c>
      <c r="L24" s="9">
        <v>2023</v>
      </c>
      <c r="M24" s="9"/>
      <c r="N24" s="9"/>
      <c r="O24" s="9"/>
      <c r="P24" s="72">
        <f>+H24</f>
        <v>0</v>
      </c>
      <c r="Q24" s="9"/>
      <c r="R24" s="9"/>
      <c r="S24" s="9"/>
      <c r="T24" s="9"/>
      <c r="U24" s="1">
        <f t="shared" ref="U24:U32" si="20">SUM(P24:T24)</f>
        <v>0</v>
      </c>
      <c r="V24" s="9"/>
      <c r="W24" s="9"/>
      <c r="X24" s="9"/>
      <c r="Y24" s="9"/>
      <c r="Z24" s="1">
        <f t="shared" ref="Z24:Z32" si="21">SUM(U24:Y24)</f>
        <v>0</v>
      </c>
      <c r="AA24" s="9"/>
      <c r="AB24" s="9"/>
      <c r="AC24" s="9"/>
      <c r="AD24" s="9"/>
      <c r="AE24" s="1">
        <f t="shared" ref="AE24:AE32" si="22">SUM(Z24:AD24)</f>
        <v>0</v>
      </c>
      <c r="AF24" s="9"/>
      <c r="AG24" s="9"/>
      <c r="AH24" s="9"/>
      <c r="AI24" s="9"/>
      <c r="AJ24" s="1">
        <f t="shared" ref="AJ24:AJ32" si="23">SUM(AE24:AI24)</f>
        <v>0</v>
      </c>
      <c r="AK24" s="9"/>
      <c r="AL24" s="9"/>
      <c r="AM24" s="9"/>
      <c r="AN24" s="9"/>
      <c r="AO24" s="1">
        <f t="shared" ref="AO24:AO32" si="24">SUM(AJ24:AN24)</f>
        <v>0</v>
      </c>
      <c r="AP24" s="9"/>
      <c r="AQ24" s="9"/>
      <c r="AR24" s="9"/>
      <c r="AS24" s="9"/>
      <c r="AT24" s="1">
        <f t="shared" ref="AT24:AT32" si="25">SUM(AO24:AS24)</f>
        <v>0</v>
      </c>
      <c r="AU24" s="9"/>
      <c r="AV24" s="9"/>
      <c r="AW24" s="9"/>
      <c r="AX24" s="9"/>
      <c r="AY24" s="1">
        <f t="shared" ref="AY24:AY32" si="26">SUM(AT24:AX24)</f>
        <v>0</v>
      </c>
      <c r="AZ24" s="9"/>
      <c r="BA24" s="9"/>
      <c r="BB24" s="9"/>
      <c r="BC24" s="9"/>
      <c r="BD24" s="1">
        <f t="shared" ref="BD24:BD32" si="27">SUM(AY24:BC24)</f>
        <v>0</v>
      </c>
      <c r="BE24" s="9"/>
      <c r="BF24" s="9"/>
      <c r="BG24" s="9"/>
      <c r="BH24" s="9"/>
      <c r="BI24" s="1">
        <f t="shared" ref="BI24:BI32" si="28">SUM(BD24:BH24)</f>
        <v>0</v>
      </c>
      <c r="BJ24" s="9"/>
      <c r="BK24" s="9"/>
      <c r="BL24" s="9"/>
      <c r="BM24" s="9"/>
      <c r="BN24" s="1">
        <f t="shared" ref="BN24:BN32" si="29">SUM(BI24:BM24)</f>
        <v>0</v>
      </c>
      <c r="BO24" s="9"/>
      <c r="BP24" s="9"/>
      <c r="BQ24" s="9"/>
      <c r="BR24" s="9"/>
      <c r="BS24" s="1">
        <f t="shared" ref="BS24:BS32" si="30">SUM(BN24:BR24)</f>
        <v>0</v>
      </c>
    </row>
    <row r="25" spans="1:71" x14ac:dyDescent="0.25">
      <c r="A25" s="20"/>
      <c r="B25" s="1" t="s">
        <v>197</v>
      </c>
      <c r="C25" s="12">
        <v>12</v>
      </c>
      <c r="D25" s="12">
        <v>4012</v>
      </c>
      <c r="E25" s="16">
        <v>25</v>
      </c>
      <c r="F25" s="1"/>
      <c r="G25" s="2">
        <f>$BS25/E25</f>
        <v>0.96</v>
      </c>
      <c r="H25" s="72">
        <v>6</v>
      </c>
      <c r="I25" s="72">
        <f t="shared" ref="I25:I32" si="31">+H25+J25</f>
        <v>6</v>
      </c>
      <c r="J25" s="82"/>
      <c r="K25" s="9">
        <v>2023</v>
      </c>
      <c r="L25" s="9">
        <v>2023</v>
      </c>
      <c r="M25" s="9"/>
      <c r="N25" s="9"/>
      <c r="O25" s="9"/>
      <c r="P25" s="72">
        <f t="shared" ref="P25:P32" si="32">SUM(M25:O25)+H25</f>
        <v>6</v>
      </c>
      <c r="Q25" s="9"/>
      <c r="R25" s="9"/>
      <c r="S25" s="9"/>
      <c r="T25" s="9"/>
      <c r="U25" s="1">
        <f t="shared" si="20"/>
        <v>6</v>
      </c>
      <c r="V25" s="9"/>
      <c r="W25" s="9"/>
      <c r="X25" s="9"/>
      <c r="Y25" s="9"/>
      <c r="Z25" s="1">
        <f t="shared" si="21"/>
        <v>6</v>
      </c>
      <c r="AA25" s="9"/>
      <c r="AB25" s="9"/>
      <c r="AC25" s="9"/>
      <c r="AD25" s="9"/>
      <c r="AE25" s="1">
        <f t="shared" si="22"/>
        <v>6</v>
      </c>
      <c r="AF25" s="9"/>
      <c r="AG25" s="9"/>
      <c r="AH25" s="9"/>
      <c r="AI25" s="9"/>
      <c r="AJ25" s="1">
        <f t="shared" si="23"/>
        <v>6</v>
      </c>
      <c r="AK25" s="9"/>
      <c r="AL25" s="9"/>
      <c r="AM25" s="9"/>
      <c r="AN25" s="9"/>
      <c r="AO25" s="1">
        <f t="shared" si="24"/>
        <v>6</v>
      </c>
      <c r="AP25" s="9"/>
      <c r="AQ25" s="9"/>
      <c r="AR25" s="9">
        <v>18</v>
      </c>
      <c r="AS25" s="9"/>
      <c r="AT25" s="1">
        <f t="shared" si="25"/>
        <v>24</v>
      </c>
      <c r="AU25" s="9"/>
      <c r="AV25" s="9"/>
      <c r="AW25" s="9"/>
      <c r="AX25" s="9"/>
      <c r="AY25" s="1">
        <f t="shared" si="26"/>
        <v>24</v>
      </c>
      <c r="AZ25" s="9"/>
      <c r="BA25" s="9"/>
      <c r="BB25" s="9"/>
      <c r="BC25" s="9"/>
      <c r="BD25" s="1">
        <f t="shared" si="27"/>
        <v>24</v>
      </c>
      <c r="BE25" s="9"/>
      <c r="BF25" s="9"/>
      <c r="BG25" s="9"/>
      <c r="BH25" s="9"/>
      <c r="BI25" s="1">
        <f t="shared" si="28"/>
        <v>24</v>
      </c>
      <c r="BJ25" s="9"/>
      <c r="BK25" s="9"/>
      <c r="BL25" s="9"/>
      <c r="BM25" s="9"/>
      <c r="BN25" s="1">
        <f t="shared" si="29"/>
        <v>24</v>
      </c>
      <c r="BO25" s="9"/>
      <c r="BP25" s="9"/>
      <c r="BQ25" s="9"/>
      <c r="BR25" s="9"/>
      <c r="BS25" s="1">
        <f t="shared" si="30"/>
        <v>24</v>
      </c>
    </row>
    <row r="26" spans="1:71" x14ac:dyDescent="0.25">
      <c r="A26" s="20"/>
      <c r="B26" s="1" t="s">
        <v>353</v>
      </c>
      <c r="C26" s="12">
        <v>14</v>
      </c>
      <c r="D26" s="12">
        <v>830</v>
      </c>
      <c r="E26" s="113">
        <v>26</v>
      </c>
      <c r="F26" s="1"/>
      <c r="G26" s="2">
        <f t="shared" ref="G26:G32" si="33">$BS26/E26</f>
        <v>0.61538461538461542</v>
      </c>
      <c r="H26" s="72">
        <v>16</v>
      </c>
      <c r="I26" s="72">
        <f t="shared" si="31"/>
        <v>16</v>
      </c>
      <c r="J26" s="82"/>
      <c r="K26" s="9">
        <v>2023</v>
      </c>
      <c r="L26" s="9">
        <v>2023</v>
      </c>
      <c r="M26" s="9"/>
      <c r="N26" s="9"/>
      <c r="O26" s="9"/>
      <c r="P26" s="72">
        <f t="shared" si="32"/>
        <v>16</v>
      </c>
      <c r="Q26" s="9"/>
      <c r="R26" s="9"/>
      <c r="S26" s="9"/>
      <c r="T26" s="9"/>
      <c r="U26" s="1">
        <f t="shared" si="20"/>
        <v>16</v>
      </c>
      <c r="V26" s="9"/>
      <c r="W26" s="9"/>
      <c r="X26" s="9"/>
      <c r="Y26" s="9"/>
      <c r="Z26" s="1">
        <f t="shared" si="21"/>
        <v>16</v>
      </c>
      <c r="AA26" s="9"/>
      <c r="AB26" s="9"/>
      <c r="AC26" s="9"/>
      <c r="AD26" s="9"/>
      <c r="AE26" s="1">
        <f t="shared" si="22"/>
        <v>16</v>
      </c>
      <c r="AF26" s="9"/>
      <c r="AG26" s="9"/>
      <c r="AH26" s="9"/>
      <c r="AI26" s="9"/>
      <c r="AJ26" s="1">
        <f t="shared" si="23"/>
        <v>16</v>
      </c>
      <c r="AK26" s="9"/>
      <c r="AL26" s="9"/>
      <c r="AM26" s="9"/>
      <c r="AN26" s="9"/>
      <c r="AO26" s="1">
        <f t="shared" si="24"/>
        <v>16</v>
      </c>
      <c r="AP26" s="9"/>
      <c r="AQ26" s="9"/>
      <c r="AR26" s="9"/>
      <c r="AS26" s="9"/>
      <c r="AT26" s="1">
        <f t="shared" si="25"/>
        <v>16</v>
      </c>
      <c r="AU26" s="9"/>
      <c r="AV26" s="9"/>
      <c r="AW26" s="9"/>
      <c r="AX26" s="9"/>
      <c r="AY26" s="1">
        <f t="shared" si="26"/>
        <v>16</v>
      </c>
      <c r="AZ26" s="9"/>
      <c r="BA26" s="9"/>
      <c r="BB26" s="9"/>
      <c r="BC26" s="9"/>
      <c r="BD26" s="1">
        <f t="shared" si="27"/>
        <v>16</v>
      </c>
      <c r="BE26" s="9"/>
      <c r="BF26" s="9"/>
      <c r="BG26" s="9"/>
      <c r="BH26" s="9"/>
      <c r="BI26" s="1">
        <f t="shared" si="28"/>
        <v>16</v>
      </c>
      <c r="BJ26" s="9"/>
      <c r="BK26" s="9"/>
      <c r="BL26" s="9"/>
      <c r="BM26" s="9"/>
      <c r="BN26" s="1">
        <f t="shared" si="29"/>
        <v>16</v>
      </c>
      <c r="BO26" s="9"/>
      <c r="BP26" s="9"/>
      <c r="BQ26" s="9"/>
      <c r="BR26" s="9"/>
      <c r="BS26" s="1">
        <f t="shared" si="30"/>
        <v>16</v>
      </c>
    </row>
    <row r="27" spans="1:71" x14ac:dyDescent="0.25">
      <c r="A27" s="20"/>
      <c r="B27" s="1" t="s">
        <v>378</v>
      </c>
      <c r="C27" s="12">
        <v>17</v>
      </c>
      <c r="D27" s="12"/>
      <c r="E27" s="113">
        <v>30</v>
      </c>
      <c r="F27" s="1"/>
      <c r="G27" s="2">
        <f t="shared" si="33"/>
        <v>0.5</v>
      </c>
      <c r="H27" s="72">
        <v>15</v>
      </c>
      <c r="I27" s="72">
        <f t="shared" si="31"/>
        <v>15</v>
      </c>
      <c r="J27" s="82"/>
      <c r="K27" s="9"/>
      <c r="L27" s="9">
        <v>2023</v>
      </c>
      <c r="M27" s="9"/>
      <c r="N27" s="9"/>
      <c r="O27" s="9"/>
      <c r="P27" s="72">
        <f t="shared" si="32"/>
        <v>15</v>
      </c>
      <c r="Q27" s="9"/>
      <c r="R27" s="9"/>
      <c r="S27" s="9"/>
      <c r="T27" s="9"/>
      <c r="U27" s="1">
        <f t="shared" si="20"/>
        <v>15</v>
      </c>
      <c r="V27" s="9"/>
      <c r="W27" s="9"/>
      <c r="X27" s="9"/>
      <c r="Y27" s="9"/>
      <c r="Z27" s="1">
        <f t="shared" si="21"/>
        <v>15</v>
      </c>
      <c r="AA27" s="9"/>
      <c r="AB27" s="9"/>
      <c r="AC27" s="9"/>
      <c r="AD27" s="9"/>
      <c r="AE27" s="1">
        <f t="shared" si="22"/>
        <v>15</v>
      </c>
      <c r="AF27" s="9"/>
      <c r="AG27" s="9"/>
      <c r="AH27" s="9"/>
      <c r="AI27" s="9"/>
      <c r="AJ27" s="1">
        <f t="shared" si="23"/>
        <v>15</v>
      </c>
      <c r="AK27" s="9"/>
      <c r="AL27" s="9"/>
      <c r="AM27" s="9"/>
      <c r="AN27" s="9"/>
      <c r="AO27" s="1">
        <f t="shared" si="24"/>
        <v>15</v>
      </c>
      <c r="AP27" s="9"/>
      <c r="AQ27" s="9"/>
      <c r="AR27" s="9"/>
      <c r="AS27" s="9"/>
      <c r="AT27" s="1">
        <f t="shared" si="25"/>
        <v>15</v>
      </c>
      <c r="AU27" s="9"/>
      <c r="AV27" s="9"/>
      <c r="AW27" s="9"/>
      <c r="AX27" s="9"/>
      <c r="AY27" s="1">
        <f t="shared" si="26"/>
        <v>15</v>
      </c>
      <c r="AZ27" s="9"/>
      <c r="BA27" s="9"/>
      <c r="BB27" s="9"/>
      <c r="BC27" s="9"/>
      <c r="BD27" s="1">
        <f t="shared" si="27"/>
        <v>15</v>
      </c>
      <c r="BE27" s="9"/>
      <c r="BF27" s="9"/>
      <c r="BG27" s="9"/>
      <c r="BH27" s="9"/>
      <c r="BI27" s="1">
        <f t="shared" si="28"/>
        <v>15</v>
      </c>
      <c r="BJ27" s="9"/>
      <c r="BK27" s="9"/>
      <c r="BL27" s="9"/>
      <c r="BM27" s="9"/>
      <c r="BN27" s="1">
        <f t="shared" si="29"/>
        <v>15</v>
      </c>
      <c r="BO27" s="9"/>
      <c r="BP27" s="9"/>
      <c r="BQ27" s="9"/>
      <c r="BR27" s="9"/>
      <c r="BS27" s="1">
        <f t="shared" si="30"/>
        <v>15</v>
      </c>
    </row>
    <row r="28" spans="1:71" x14ac:dyDescent="0.25">
      <c r="A28" s="20"/>
      <c r="B28" s="1" t="s">
        <v>398</v>
      </c>
      <c r="C28" s="12">
        <v>18</v>
      </c>
      <c r="D28" s="12">
        <v>1888</v>
      </c>
      <c r="E28" s="113">
        <v>15</v>
      </c>
      <c r="F28" s="1"/>
      <c r="G28" s="2">
        <f t="shared" si="33"/>
        <v>0.13333333333333333</v>
      </c>
      <c r="H28" s="72">
        <v>1</v>
      </c>
      <c r="I28" s="72">
        <f t="shared" si="31"/>
        <v>2</v>
      </c>
      <c r="J28" s="82">
        <v>1</v>
      </c>
      <c r="K28" s="9"/>
      <c r="L28" s="9">
        <v>2023</v>
      </c>
      <c r="M28" s="9"/>
      <c r="N28" s="9"/>
      <c r="O28" s="9"/>
      <c r="P28" s="72">
        <f t="shared" si="32"/>
        <v>1</v>
      </c>
      <c r="Q28" s="9"/>
      <c r="R28" s="9"/>
      <c r="S28" s="9"/>
      <c r="T28" s="9"/>
      <c r="U28" s="1">
        <f t="shared" si="20"/>
        <v>1</v>
      </c>
      <c r="V28" s="9"/>
      <c r="W28" s="9"/>
      <c r="X28" s="9"/>
      <c r="Y28" s="9"/>
      <c r="Z28" s="1">
        <f t="shared" si="21"/>
        <v>1</v>
      </c>
      <c r="AA28" s="9">
        <v>1</v>
      </c>
      <c r="AB28" s="9"/>
      <c r="AC28" s="9"/>
      <c r="AD28" s="9"/>
      <c r="AE28" s="1">
        <f t="shared" si="22"/>
        <v>2</v>
      </c>
      <c r="AF28" s="9"/>
      <c r="AG28" s="9"/>
      <c r="AH28" s="9"/>
      <c r="AI28" s="9"/>
      <c r="AJ28" s="1">
        <f t="shared" si="23"/>
        <v>2</v>
      </c>
      <c r="AK28" s="9"/>
      <c r="AL28" s="9"/>
      <c r="AM28" s="9"/>
      <c r="AN28" s="9"/>
      <c r="AO28" s="1">
        <f t="shared" si="24"/>
        <v>2</v>
      </c>
      <c r="AP28" s="9"/>
      <c r="AQ28" s="9"/>
      <c r="AR28" s="9"/>
      <c r="AS28" s="9"/>
      <c r="AT28" s="1">
        <f t="shared" si="25"/>
        <v>2</v>
      </c>
      <c r="AU28" s="9"/>
      <c r="AV28" s="9"/>
      <c r="AW28" s="9"/>
      <c r="AX28" s="9"/>
      <c r="AY28" s="1">
        <f t="shared" si="26"/>
        <v>2</v>
      </c>
      <c r="AZ28" s="9"/>
      <c r="BA28" s="9"/>
      <c r="BB28" s="9"/>
      <c r="BC28" s="9"/>
      <c r="BD28" s="1">
        <f t="shared" si="27"/>
        <v>2</v>
      </c>
      <c r="BE28" s="9"/>
      <c r="BF28" s="9"/>
      <c r="BG28" s="9"/>
      <c r="BH28" s="9"/>
      <c r="BI28" s="1">
        <f t="shared" si="28"/>
        <v>2</v>
      </c>
      <c r="BJ28" s="9"/>
      <c r="BK28" s="9"/>
      <c r="BL28" s="9"/>
      <c r="BM28" s="9"/>
      <c r="BN28" s="1">
        <f t="shared" si="29"/>
        <v>2</v>
      </c>
      <c r="BO28" s="9"/>
      <c r="BP28" s="9"/>
      <c r="BQ28" s="9"/>
      <c r="BR28" s="9"/>
      <c r="BS28" s="1">
        <f t="shared" si="30"/>
        <v>2</v>
      </c>
    </row>
    <row r="29" spans="1:71" s="196" customFormat="1" x14ac:dyDescent="0.25">
      <c r="A29" s="187"/>
      <c r="B29" s="190" t="s">
        <v>198</v>
      </c>
      <c r="C29" s="189">
        <v>21</v>
      </c>
      <c r="D29" s="189">
        <v>345</v>
      </c>
      <c r="E29" s="218">
        <v>34</v>
      </c>
      <c r="F29" s="190"/>
      <c r="G29" s="191">
        <f t="shared" si="33"/>
        <v>1.0294117647058822</v>
      </c>
      <c r="H29" s="192">
        <v>9</v>
      </c>
      <c r="I29" s="192">
        <f t="shared" si="31"/>
        <v>9</v>
      </c>
      <c r="J29" s="193"/>
      <c r="K29" s="194">
        <v>2023</v>
      </c>
      <c r="L29" s="194">
        <v>2023</v>
      </c>
      <c r="M29" s="194"/>
      <c r="N29" s="194"/>
      <c r="O29" s="194"/>
      <c r="P29" s="192">
        <f t="shared" si="32"/>
        <v>9</v>
      </c>
      <c r="Q29" s="194"/>
      <c r="R29" s="194"/>
      <c r="S29" s="194"/>
      <c r="T29" s="194"/>
      <c r="U29" s="190">
        <f t="shared" si="20"/>
        <v>9</v>
      </c>
      <c r="V29" s="194"/>
      <c r="W29" s="194"/>
      <c r="X29" s="194"/>
      <c r="Y29" s="194"/>
      <c r="Z29" s="190">
        <f t="shared" si="21"/>
        <v>9</v>
      </c>
      <c r="AA29" s="194"/>
      <c r="AB29" s="194"/>
      <c r="AC29" s="194"/>
      <c r="AD29" s="194"/>
      <c r="AE29" s="190">
        <f t="shared" si="22"/>
        <v>9</v>
      </c>
      <c r="AF29" s="194"/>
      <c r="AG29" s="194"/>
      <c r="AH29" s="194"/>
      <c r="AI29" s="194"/>
      <c r="AJ29" s="190">
        <f t="shared" si="23"/>
        <v>9</v>
      </c>
      <c r="AK29" s="194"/>
      <c r="AL29" s="194"/>
      <c r="AM29" s="194">
        <v>26</v>
      </c>
      <c r="AN29" s="194"/>
      <c r="AO29" s="190">
        <f t="shared" si="24"/>
        <v>35</v>
      </c>
      <c r="AP29" s="194"/>
      <c r="AQ29" s="194"/>
      <c r="AR29" s="194"/>
      <c r="AS29" s="194"/>
      <c r="AT29" s="190">
        <f t="shared" si="25"/>
        <v>35</v>
      </c>
      <c r="AU29" s="194"/>
      <c r="AV29" s="194"/>
      <c r="AW29" s="194"/>
      <c r="AX29" s="194"/>
      <c r="AY29" s="190">
        <f t="shared" si="26"/>
        <v>35</v>
      </c>
      <c r="AZ29" s="194"/>
      <c r="BA29" s="194"/>
      <c r="BB29" s="194"/>
      <c r="BC29" s="194"/>
      <c r="BD29" s="190">
        <f t="shared" si="27"/>
        <v>35</v>
      </c>
      <c r="BE29" s="194"/>
      <c r="BF29" s="194"/>
      <c r="BG29" s="194"/>
      <c r="BH29" s="194"/>
      <c r="BI29" s="190">
        <f t="shared" si="28"/>
        <v>35</v>
      </c>
      <c r="BJ29" s="194"/>
      <c r="BK29" s="194"/>
      <c r="BL29" s="194"/>
      <c r="BM29" s="194"/>
      <c r="BN29" s="190">
        <f t="shared" si="29"/>
        <v>35</v>
      </c>
      <c r="BO29" s="194"/>
      <c r="BP29" s="194"/>
      <c r="BQ29" s="194"/>
      <c r="BR29" s="194"/>
      <c r="BS29" s="190">
        <f t="shared" si="30"/>
        <v>35</v>
      </c>
    </row>
    <row r="30" spans="1:71" x14ac:dyDescent="0.25">
      <c r="A30" s="20"/>
      <c r="B30" s="1" t="s">
        <v>21</v>
      </c>
      <c r="C30" s="12">
        <v>24</v>
      </c>
      <c r="D30" s="12">
        <v>2358</v>
      </c>
      <c r="E30" s="113">
        <v>34</v>
      </c>
      <c r="F30" s="1"/>
      <c r="G30" s="2">
        <f t="shared" si="33"/>
        <v>0.82352941176470584</v>
      </c>
      <c r="H30" s="72">
        <v>28</v>
      </c>
      <c r="I30" s="72">
        <f t="shared" si="31"/>
        <v>28</v>
      </c>
      <c r="J30" s="82"/>
      <c r="K30" s="9">
        <v>2023</v>
      </c>
      <c r="L30" s="9">
        <v>2023</v>
      </c>
      <c r="M30" s="9"/>
      <c r="N30" s="9"/>
      <c r="O30" s="9"/>
      <c r="P30" s="72">
        <f t="shared" si="32"/>
        <v>28</v>
      </c>
      <c r="Q30" s="9"/>
      <c r="R30" s="9"/>
      <c r="S30" s="9"/>
      <c r="T30" s="9"/>
      <c r="U30" s="1">
        <f t="shared" si="20"/>
        <v>28</v>
      </c>
      <c r="V30" s="9"/>
      <c r="W30" s="9"/>
      <c r="X30" s="9"/>
      <c r="Y30" s="9"/>
      <c r="Z30" s="1">
        <f t="shared" si="21"/>
        <v>28</v>
      </c>
      <c r="AA30" s="9"/>
      <c r="AB30" s="9"/>
      <c r="AC30" s="9"/>
      <c r="AD30" s="9"/>
      <c r="AE30" s="1">
        <f t="shared" si="22"/>
        <v>28</v>
      </c>
      <c r="AF30" s="9"/>
      <c r="AG30" s="9"/>
      <c r="AH30" s="9"/>
      <c r="AI30" s="9"/>
      <c r="AJ30" s="1">
        <f t="shared" si="23"/>
        <v>28</v>
      </c>
      <c r="AK30" s="9"/>
      <c r="AL30" s="9"/>
      <c r="AM30" s="9"/>
      <c r="AN30" s="9"/>
      <c r="AO30" s="1">
        <f t="shared" si="24"/>
        <v>28</v>
      </c>
      <c r="AP30" s="9"/>
      <c r="AQ30" s="9"/>
      <c r="AR30" s="9"/>
      <c r="AS30" s="9"/>
      <c r="AT30" s="1">
        <f t="shared" si="25"/>
        <v>28</v>
      </c>
      <c r="AU30" s="9"/>
      <c r="AV30" s="9"/>
      <c r="AW30" s="9"/>
      <c r="AX30" s="9"/>
      <c r="AY30" s="1">
        <f t="shared" si="26"/>
        <v>28</v>
      </c>
      <c r="AZ30" s="9"/>
      <c r="BA30" s="9"/>
      <c r="BB30" s="9"/>
      <c r="BC30" s="9"/>
      <c r="BD30" s="1">
        <f t="shared" si="27"/>
        <v>28</v>
      </c>
      <c r="BE30" s="9"/>
      <c r="BF30" s="9"/>
      <c r="BG30" s="9"/>
      <c r="BH30" s="9"/>
      <c r="BI30" s="1">
        <f t="shared" si="28"/>
        <v>28</v>
      </c>
      <c r="BJ30" s="9"/>
      <c r="BK30" s="9"/>
      <c r="BL30" s="9"/>
      <c r="BM30" s="9"/>
      <c r="BN30" s="1">
        <f t="shared" si="29"/>
        <v>28</v>
      </c>
      <c r="BO30" s="9"/>
      <c r="BP30" s="9"/>
      <c r="BQ30" s="9"/>
      <c r="BR30" s="9"/>
      <c r="BS30" s="1">
        <f t="shared" si="30"/>
        <v>28</v>
      </c>
    </row>
    <row r="31" spans="1:71" x14ac:dyDescent="0.25">
      <c r="A31" s="20"/>
      <c r="B31" s="1" t="s">
        <v>151</v>
      </c>
      <c r="C31" s="12">
        <v>32</v>
      </c>
      <c r="D31" s="12">
        <v>3243</v>
      </c>
      <c r="E31" s="113">
        <v>47</v>
      </c>
      <c r="F31" s="1"/>
      <c r="G31" s="2">
        <f t="shared" si="33"/>
        <v>0.80851063829787229</v>
      </c>
      <c r="H31" s="72">
        <v>31</v>
      </c>
      <c r="I31" s="72">
        <f t="shared" si="31"/>
        <v>31</v>
      </c>
      <c r="J31" s="82"/>
      <c r="K31" s="9">
        <v>2023</v>
      </c>
      <c r="L31" s="9">
        <v>2023</v>
      </c>
      <c r="M31" s="9"/>
      <c r="N31" s="9"/>
      <c r="O31" s="9"/>
      <c r="P31" s="72">
        <f t="shared" si="32"/>
        <v>31</v>
      </c>
      <c r="Q31" s="9"/>
      <c r="R31" s="9"/>
      <c r="S31" s="9"/>
      <c r="T31" s="9"/>
      <c r="U31" s="1">
        <f t="shared" si="20"/>
        <v>31</v>
      </c>
      <c r="V31" s="9"/>
      <c r="W31" s="9"/>
      <c r="X31" s="9">
        <v>4</v>
      </c>
      <c r="Y31" s="9"/>
      <c r="Z31" s="1">
        <f t="shared" si="21"/>
        <v>35</v>
      </c>
      <c r="AA31" s="9"/>
      <c r="AB31" s="9"/>
      <c r="AC31" s="9"/>
      <c r="AD31" s="9"/>
      <c r="AE31" s="1">
        <f t="shared" si="22"/>
        <v>35</v>
      </c>
      <c r="AF31" s="9"/>
      <c r="AG31" s="9"/>
      <c r="AH31" s="9"/>
      <c r="AI31" s="9"/>
      <c r="AJ31" s="1">
        <f t="shared" si="23"/>
        <v>35</v>
      </c>
      <c r="AK31" s="9"/>
      <c r="AL31" s="9">
        <v>3</v>
      </c>
      <c r="AM31" s="9"/>
      <c r="AN31" s="9"/>
      <c r="AO31" s="1">
        <f t="shared" si="24"/>
        <v>38</v>
      </c>
      <c r="AP31" s="9"/>
      <c r="AQ31" s="9"/>
      <c r="AR31" s="9"/>
      <c r="AS31" s="9"/>
      <c r="AT31" s="1">
        <f t="shared" si="25"/>
        <v>38</v>
      </c>
      <c r="AU31" s="9"/>
      <c r="AV31" s="9"/>
      <c r="AW31" s="9"/>
      <c r="AX31" s="9"/>
      <c r="AY31" s="1">
        <f t="shared" si="26"/>
        <v>38</v>
      </c>
      <c r="AZ31" s="9"/>
      <c r="BA31" s="9"/>
      <c r="BB31" s="9"/>
      <c r="BC31" s="9"/>
      <c r="BD31" s="1">
        <f t="shared" si="27"/>
        <v>38</v>
      </c>
      <c r="BE31" s="9"/>
      <c r="BF31" s="9"/>
      <c r="BG31" s="9"/>
      <c r="BH31" s="9"/>
      <c r="BI31" s="1">
        <f t="shared" si="28"/>
        <v>38</v>
      </c>
      <c r="BJ31" s="9"/>
      <c r="BK31" s="9"/>
      <c r="BL31" s="9"/>
      <c r="BM31" s="9"/>
      <c r="BN31" s="1">
        <f t="shared" si="29"/>
        <v>38</v>
      </c>
      <c r="BO31" s="9"/>
      <c r="BP31" s="9"/>
      <c r="BQ31" s="9"/>
      <c r="BR31" s="9"/>
      <c r="BS31" s="1">
        <f t="shared" si="30"/>
        <v>38</v>
      </c>
    </row>
    <row r="32" spans="1:71" x14ac:dyDescent="0.25">
      <c r="A32" s="20"/>
      <c r="B32" s="1" t="s">
        <v>94</v>
      </c>
      <c r="C32" s="12">
        <v>96</v>
      </c>
      <c r="D32" s="12">
        <v>2496</v>
      </c>
      <c r="E32" s="113">
        <v>26</v>
      </c>
      <c r="F32" s="1"/>
      <c r="G32" s="2">
        <f t="shared" si="33"/>
        <v>0.42307692307692307</v>
      </c>
      <c r="H32" s="72">
        <v>11</v>
      </c>
      <c r="I32" s="72">
        <f t="shared" si="31"/>
        <v>11</v>
      </c>
      <c r="J32" s="82"/>
      <c r="K32" s="43">
        <v>2023</v>
      </c>
      <c r="L32" s="9">
        <v>2023</v>
      </c>
      <c r="M32" s="9"/>
      <c r="N32" s="9"/>
      <c r="O32" s="9"/>
      <c r="P32" s="72">
        <f t="shared" si="32"/>
        <v>11</v>
      </c>
      <c r="Q32" s="9"/>
      <c r="R32" s="9"/>
      <c r="S32" s="9"/>
      <c r="T32" s="9"/>
      <c r="U32" s="1">
        <f t="shared" si="20"/>
        <v>11</v>
      </c>
      <c r="V32" s="9"/>
      <c r="W32" s="9"/>
      <c r="X32" s="9"/>
      <c r="Y32" s="9"/>
      <c r="Z32" s="1">
        <f t="shared" si="21"/>
        <v>11</v>
      </c>
      <c r="AA32" s="9"/>
      <c r="AB32" s="9"/>
      <c r="AC32" s="9"/>
      <c r="AD32" s="9"/>
      <c r="AE32" s="1">
        <f t="shared" si="22"/>
        <v>11</v>
      </c>
      <c r="AF32" s="9"/>
      <c r="AG32" s="9"/>
      <c r="AH32" s="9"/>
      <c r="AI32" s="9"/>
      <c r="AJ32" s="1">
        <f t="shared" si="23"/>
        <v>11</v>
      </c>
      <c r="AK32" s="9"/>
      <c r="AL32" s="9"/>
      <c r="AM32" s="9"/>
      <c r="AN32" s="9"/>
      <c r="AO32" s="1">
        <f t="shared" si="24"/>
        <v>11</v>
      </c>
      <c r="AP32" s="9"/>
      <c r="AQ32" s="9"/>
      <c r="AR32" s="9"/>
      <c r="AS32" s="9"/>
      <c r="AT32" s="1">
        <f t="shared" si="25"/>
        <v>11</v>
      </c>
      <c r="AU32" s="9"/>
      <c r="AV32" s="9"/>
      <c r="AW32" s="9"/>
      <c r="AX32" s="9"/>
      <c r="AY32" s="1">
        <f t="shared" si="26"/>
        <v>11</v>
      </c>
      <c r="AZ32" s="9"/>
      <c r="BA32" s="9"/>
      <c r="BB32" s="9"/>
      <c r="BC32" s="9"/>
      <c r="BD32" s="1">
        <f t="shared" si="27"/>
        <v>11</v>
      </c>
      <c r="BE32" s="9"/>
      <c r="BF32" s="9"/>
      <c r="BG32" s="9"/>
      <c r="BH32" s="9"/>
      <c r="BI32" s="1">
        <f t="shared" si="28"/>
        <v>11</v>
      </c>
      <c r="BJ32" s="9"/>
      <c r="BK32" s="9"/>
      <c r="BL32" s="9"/>
      <c r="BM32" s="9"/>
      <c r="BN32" s="1">
        <f t="shared" si="29"/>
        <v>11</v>
      </c>
      <c r="BO32" s="9"/>
      <c r="BP32" s="9"/>
      <c r="BQ32" s="9"/>
      <c r="BR32" s="9"/>
      <c r="BS32" s="1">
        <f t="shared" si="30"/>
        <v>11</v>
      </c>
    </row>
    <row r="33" spans="1:71" x14ac:dyDescent="0.25">
      <c r="A33" s="1"/>
      <c r="B33" s="1"/>
      <c r="C33" s="1"/>
      <c r="D33" s="1"/>
      <c r="E33" s="1"/>
      <c r="F33" s="1"/>
      <c r="G33" s="1"/>
      <c r="H33" s="72"/>
      <c r="I33" s="72"/>
      <c r="J33" s="72"/>
      <c r="K33" s="1"/>
      <c r="L33" s="1"/>
      <c r="M33" s="1">
        <f>SUM(M25:M32)</f>
        <v>0</v>
      </c>
      <c r="N33" s="1">
        <f>SUM(N25:N32)</f>
        <v>0</v>
      </c>
      <c r="O33" s="1">
        <f>SUM(O25:O32)</f>
        <v>0</v>
      </c>
      <c r="P33" s="72">
        <f t="shared" ref="P33:AU33" si="34">SUM(P24:P32)</f>
        <v>117</v>
      </c>
      <c r="Q33" s="72">
        <f t="shared" si="34"/>
        <v>0</v>
      </c>
      <c r="R33" s="72">
        <f t="shared" si="34"/>
        <v>0</v>
      </c>
      <c r="S33" s="72">
        <f t="shared" si="34"/>
        <v>0</v>
      </c>
      <c r="T33" s="72">
        <f t="shared" si="34"/>
        <v>0</v>
      </c>
      <c r="U33" s="72">
        <f t="shared" si="34"/>
        <v>117</v>
      </c>
      <c r="V33" s="72">
        <f t="shared" si="34"/>
        <v>0</v>
      </c>
      <c r="W33" s="72">
        <f t="shared" si="34"/>
        <v>0</v>
      </c>
      <c r="X33" s="72">
        <f t="shared" si="34"/>
        <v>4</v>
      </c>
      <c r="Y33" s="72">
        <f t="shared" si="34"/>
        <v>0</v>
      </c>
      <c r="Z33" s="72">
        <f t="shared" si="34"/>
        <v>121</v>
      </c>
      <c r="AA33" s="72">
        <f t="shared" si="34"/>
        <v>1</v>
      </c>
      <c r="AB33" s="72">
        <f t="shared" si="34"/>
        <v>0</v>
      </c>
      <c r="AC33" s="72">
        <f t="shared" si="34"/>
        <v>0</v>
      </c>
      <c r="AD33" s="72">
        <f t="shared" si="34"/>
        <v>0</v>
      </c>
      <c r="AE33" s="72">
        <f t="shared" si="34"/>
        <v>122</v>
      </c>
      <c r="AF33" s="72">
        <f t="shared" si="34"/>
        <v>0</v>
      </c>
      <c r="AG33" s="72">
        <f t="shared" si="34"/>
        <v>0</v>
      </c>
      <c r="AH33" s="72">
        <f t="shared" si="34"/>
        <v>0</v>
      </c>
      <c r="AI33" s="72">
        <f t="shared" si="34"/>
        <v>0</v>
      </c>
      <c r="AJ33" s="72">
        <f t="shared" si="34"/>
        <v>122</v>
      </c>
      <c r="AK33" s="72">
        <f t="shared" si="34"/>
        <v>0</v>
      </c>
      <c r="AL33" s="72">
        <f t="shared" si="34"/>
        <v>3</v>
      </c>
      <c r="AM33" s="72">
        <f t="shared" si="34"/>
        <v>26</v>
      </c>
      <c r="AN33" s="72">
        <f t="shared" si="34"/>
        <v>0</v>
      </c>
      <c r="AO33" s="72">
        <f t="shared" si="34"/>
        <v>151</v>
      </c>
      <c r="AP33" s="72">
        <f t="shared" si="34"/>
        <v>0</v>
      </c>
      <c r="AQ33" s="72">
        <f t="shared" si="34"/>
        <v>0</v>
      </c>
      <c r="AR33" s="72">
        <f t="shared" si="34"/>
        <v>18</v>
      </c>
      <c r="AS33" s="72">
        <f t="shared" si="34"/>
        <v>0</v>
      </c>
      <c r="AT33" s="72">
        <f t="shared" si="34"/>
        <v>169</v>
      </c>
      <c r="AU33" s="72">
        <f t="shared" si="34"/>
        <v>0</v>
      </c>
      <c r="AV33" s="72">
        <f t="shared" ref="AV33:BS33" si="35">SUM(AV24:AV32)</f>
        <v>0</v>
      </c>
      <c r="AW33" s="72">
        <f t="shared" si="35"/>
        <v>0</v>
      </c>
      <c r="AX33" s="72">
        <f t="shared" si="35"/>
        <v>0</v>
      </c>
      <c r="AY33" s="72">
        <f t="shared" si="35"/>
        <v>169</v>
      </c>
      <c r="AZ33" s="72">
        <f t="shared" si="35"/>
        <v>0</v>
      </c>
      <c r="BA33" s="72">
        <f t="shared" si="35"/>
        <v>0</v>
      </c>
      <c r="BB33" s="72">
        <f t="shared" si="35"/>
        <v>0</v>
      </c>
      <c r="BC33" s="72">
        <f t="shared" si="35"/>
        <v>0</v>
      </c>
      <c r="BD33" s="72">
        <f t="shared" si="35"/>
        <v>169</v>
      </c>
      <c r="BE33" s="72">
        <f t="shared" si="35"/>
        <v>0</v>
      </c>
      <c r="BF33" s="72">
        <f t="shared" si="35"/>
        <v>0</v>
      </c>
      <c r="BG33" s="72">
        <f t="shared" si="35"/>
        <v>0</v>
      </c>
      <c r="BH33" s="72">
        <f t="shared" si="35"/>
        <v>0</v>
      </c>
      <c r="BI33" s="72">
        <f t="shared" si="35"/>
        <v>169</v>
      </c>
      <c r="BJ33" s="72">
        <f t="shared" si="35"/>
        <v>0</v>
      </c>
      <c r="BK33" s="72">
        <f t="shared" si="35"/>
        <v>0</v>
      </c>
      <c r="BL33" s="72">
        <f t="shared" si="35"/>
        <v>0</v>
      </c>
      <c r="BM33" s="72">
        <f t="shared" si="35"/>
        <v>0</v>
      </c>
      <c r="BN33" s="72">
        <f t="shared" si="35"/>
        <v>169</v>
      </c>
      <c r="BO33" s="72">
        <f t="shared" si="35"/>
        <v>0</v>
      </c>
      <c r="BP33" s="72">
        <f t="shared" si="35"/>
        <v>0</v>
      </c>
      <c r="BQ33" s="72">
        <f t="shared" si="35"/>
        <v>0</v>
      </c>
      <c r="BR33" s="72">
        <f t="shared" si="35"/>
        <v>0</v>
      </c>
      <c r="BS33" s="72">
        <f t="shared" si="35"/>
        <v>169</v>
      </c>
    </row>
    <row r="34" spans="1:71" x14ac:dyDescent="0.25">
      <c r="A34" s="1"/>
      <c r="B34" s="1" t="s">
        <v>229</v>
      </c>
      <c r="C34" s="1">
        <f>COUNT(C25:C32)</f>
        <v>8</v>
      </c>
      <c r="D34" s="1"/>
      <c r="E34" s="1">
        <f>SUM(E24:E32)</f>
        <v>237</v>
      </c>
      <c r="F34" s="1">
        <f>SUM(E24:E32)+1</f>
        <v>238</v>
      </c>
      <c r="G34" s="2">
        <f>$BS33/F34</f>
        <v>0.71008403361344541</v>
      </c>
      <c r="H34" s="72">
        <f>SUM(H24:H32)</f>
        <v>117</v>
      </c>
      <c r="I34" s="72">
        <f>SUM(I24:I32)</f>
        <v>118</v>
      </c>
      <c r="J34" s="72">
        <f>SUM(J24:J32)</f>
        <v>1</v>
      </c>
      <c r="K34" s="1"/>
      <c r="L34" s="1"/>
      <c r="M34" s="1"/>
      <c r="N34" s="1"/>
      <c r="O34" s="1"/>
      <c r="P34" s="2">
        <f>P33/F34</f>
        <v>0.49159663865546216</v>
      </c>
      <c r="Q34" s="1"/>
      <c r="R34" s="1">
        <f>M33+R33</f>
        <v>0</v>
      </c>
      <c r="S34" s="1">
        <f>N33+S33</f>
        <v>0</v>
      </c>
      <c r="T34" s="1">
        <f>O33+T33</f>
        <v>0</v>
      </c>
      <c r="U34" s="2">
        <f>U33/F34</f>
        <v>0.49159663865546216</v>
      </c>
      <c r="V34" s="1"/>
      <c r="W34" s="1">
        <f>R34+W33</f>
        <v>0</v>
      </c>
      <c r="X34" s="1">
        <f>S34+X33</f>
        <v>4</v>
      </c>
      <c r="Y34" s="1">
        <f>T34+Y33</f>
        <v>0</v>
      </c>
      <c r="Z34" s="2">
        <f>Z33/F34</f>
        <v>0.50840336134453779</v>
      </c>
      <c r="AA34" s="1"/>
      <c r="AB34" s="1">
        <f>W34+AB33</f>
        <v>0</v>
      </c>
      <c r="AC34" s="1">
        <f>X34+AC33</f>
        <v>4</v>
      </c>
      <c r="AD34" s="1">
        <f>Y34+AD33</f>
        <v>0</v>
      </c>
      <c r="AE34" s="2">
        <f>AE33/F34</f>
        <v>0.51260504201680668</v>
      </c>
      <c r="AF34" s="1"/>
      <c r="AG34" s="1">
        <f>AB34+AG33</f>
        <v>0</v>
      </c>
      <c r="AH34" s="1">
        <f>AC34+AH33</f>
        <v>4</v>
      </c>
      <c r="AI34" s="1">
        <f>AD34+AI33</f>
        <v>0</v>
      </c>
      <c r="AJ34" s="2">
        <f>AJ33/F34</f>
        <v>0.51260504201680668</v>
      </c>
      <c r="AK34" s="1"/>
      <c r="AL34" s="1">
        <f>AG34+AL33</f>
        <v>3</v>
      </c>
      <c r="AM34" s="1">
        <f>AH34+AM33</f>
        <v>30</v>
      </c>
      <c r="AN34" s="1">
        <f>AI34+AN33</f>
        <v>0</v>
      </c>
      <c r="AO34" s="2">
        <f>AO33/F34</f>
        <v>0.63445378151260501</v>
      </c>
      <c r="AP34" s="1"/>
      <c r="AQ34" s="1">
        <f>AL34+AQ33</f>
        <v>3</v>
      </c>
      <c r="AR34" s="1">
        <f>AM34+AR33</f>
        <v>48</v>
      </c>
      <c r="AS34" s="1">
        <f>AN34+AS33</f>
        <v>0</v>
      </c>
      <c r="AT34" s="2">
        <f>AT33/F34</f>
        <v>0.71008403361344541</v>
      </c>
      <c r="AU34" s="1"/>
      <c r="AV34" s="1">
        <f>AQ34+AV33</f>
        <v>3</v>
      </c>
      <c r="AW34" s="1">
        <f>AR34+AW33</f>
        <v>48</v>
      </c>
      <c r="AX34" s="1">
        <f>AS34+AX33</f>
        <v>0</v>
      </c>
      <c r="AY34" s="2">
        <f>AY33/F34</f>
        <v>0.71008403361344541</v>
      </c>
      <c r="AZ34" s="1"/>
      <c r="BA34" s="1">
        <f>AV34+BA33</f>
        <v>3</v>
      </c>
      <c r="BB34" s="1">
        <f>AW34+BB33</f>
        <v>48</v>
      </c>
      <c r="BC34" s="1">
        <f>AX34+BC33</f>
        <v>0</v>
      </c>
      <c r="BD34" s="2">
        <f>BD33/F34</f>
        <v>0.71008403361344541</v>
      </c>
      <c r="BE34" s="1"/>
      <c r="BF34" s="1">
        <f>BA34+BF33</f>
        <v>3</v>
      </c>
      <c r="BG34" s="1">
        <f>BB34+BG33</f>
        <v>48</v>
      </c>
      <c r="BH34" s="1">
        <f>BC34+BH33</f>
        <v>0</v>
      </c>
      <c r="BI34" s="2">
        <f>BI33/F34</f>
        <v>0.71008403361344541</v>
      </c>
      <c r="BJ34" s="1"/>
      <c r="BK34" s="1">
        <f>BF34+BK33</f>
        <v>3</v>
      </c>
      <c r="BL34" s="1">
        <f>BG34+BL33</f>
        <v>48</v>
      </c>
      <c r="BM34" s="1">
        <f>BH34+BM33</f>
        <v>0</v>
      </c>
      <c r="BN34" s="2">
        <f>BN33/F34</f>
        <v>0.71008403361344541</v>
      </c>
      <c r="BO34" s="1"/>
      <c r="BP34" s="1">
        <f>BK34+BP33</f>
        <v>3</v>
      </c>
      <c r="BQ34" s="1">
        <f>BL34+BQ33</f>
        <v>48</v>
      </c>
      <c r="BR34" s="1">
        <f>BM34+BR33</f>
        <v>0</v>
      </c>
      <c r="BS34" s="2">
        <f>BS33/F34</f>
        <v>0.71008403361344541</v>
      </c>
    </row>
    <row r="36" spans="1:71" x14ac:dyDescent="0.25">
      <c r="A36" s="20" t="s">
        <v>249</v>
      </c>
      <c r="B36" s="1"/>
      <c r="C36" s="1"/>
      <c r="D36" s="1"/>
      <c r="E36" s="52"/>
      <c r="F36" s="1"/>
      <c r="G36" s="2"/>
      <c r="H36" s="72"/>
      <c r="I36" s="72"/>
      <c r="J36" s="82"/>
      <c r="K36" s="9">
        <v>2023</v>
      </c>
      <c r="L36" s="9">
        <v>2023</v>
      </c>
      <c r="M36" s="9"/>
      <c r="N36" s="9"/>
      <c r="O36" s="9"/>
      <c r="P36" s="72">
        <f>+H36</f>
        <v>0</v>
      </c>
      <c r="Q36" s="53"/>
      <c r="R36" s="9"/>
      <c r="S36" s="9"/>
      <c r="T36" s="9"/>
      <c r="U36" s="1">
        <f t="shared" ref="U36:U51" si="36">SUM(P36:T36)</f>
        <v>0</v>
      </c>
      <c r="V36" s="9"/>
      <c r="W36" s="9"/>
      <c r="X36" s="9"/>
      <c r="Y36" s="9"/>
      <c r="Z36" s="1">
        <f t="shared" ref="Z36:Z51" si="37">SUM(U36:Y36)</f>
        <v>0</v>
      </c>
      <c r="AA36" s="9"/>
      <c r="AB36" s="9"/>
      <c r="AC36" s="9"/>
      <c r="AD36" s="9"/>
      <c r="AE36" s="1">
        <f t="shared" ref="AE36:AE51" si="38">SUM(Z36:AD36)</f>
        <v>0</v>
      </c>
      <c r="AF36" s="9"/>
      <c r="AG36" s="9"/>
      <c r="AH36" s="9"/>
      <c r="AI36" s="9"/>
      <c r="AJ36" s="1">
        <f t="shared" ref="AJ36:AJ51" si="39">SUM(AE36:AI36)</f>
        <v>0</v>
      </c>
      <c r="AK36" s="9"/>
      <c r="AL36" s="9"/>
      <c r="AM36" s="9"/>
      <c r="AN36" s="9"/>
      <c r="AO36" s="1">
        <f t="shared" ref="AO36:AO51" si="40">SUM(AJ36:AN36)</f>
        <v>0</v>
      </c>
      <c r="AP36" s="9"/>
      <c r="AQ36" s="9"/>
      <c r="AR36" s="9"/>
      <c r="AS36" s="9"/>
      <c r="AT36" s="1">
        <f t="shared" ref="AT36:AT51" si="41">SUM(AO36:AS36)</f>
        <v>0</v>
      </c>
      <c r="AU36" s="9"/>
      <c r="AV36" s="9"/>
      <c r="AW36" s="9"/>
      <c r="AX36" s="9"/>
      <c r="AY36" s="1">
        <f t="shared" ref="AY36:AY51" si="42">SUM(AT36:AX36)</f>
        <v>0</v>
      </c>
      <c r="AZ36" s="9"/>
      <c r="BA36" s="9"/>
      <c r="BB36" s="9"/>
      <c r="BC36" s="9"/>
      <c r="BD36" s="1">
        <f t="shared" ref="BD36:BD51" si="43">SUM(AY36:BC36)</f>
        <v>0</v>
      </c>
      <c r="BE36" s="9"/>
      <c r="BF36" s="9"/>
      <c r="BG36" s="9"/>
      <c r="BH36" s="9"/>
      <c r="BI36" s="1">
        <f t="shared" ref="BI36:BI51" si="44">SUM(BD36:BH36)</f>
        <v>0</v>
      </c>
      <c r="BJ36" s="9"/>
      <c r="BK36" s="9"/>
      <c r="BL36" s="9"/>
      <c r="BM36" s="9"/>
      <c r="BN36" s="1">
        <f t="shared" ref="BN36:BN51" si="45">SUM(BI36:BM36)</f>
        <v>0</v>
      </c>
      <c r="BO36" s="9"/>
      <c r="BP36" s="9"/>
      <c r="BQ36" s="9"/>
      <c r="BR36" s="9"/>
      <c r="BS36" s="1">
        <f t="shared" ref="BS36:BS51" si="46">SUM(BN36:BR36)</f>
        <v>0</v>
      </c>
    </row>
    <row r="37" spans="1:71" s="196" customFormat="1" x14ac:dyDescent="0.25">
      <c r="A37" s="187"/>
      <c r="B37" s="190" t="s">
        <v>81</v>
      </c>
      <c r="C37" s="189">
        <v>2</v>
      </c>
      <c r="D37" s="189">
        <v>246</v>
      </c>
      <c r="E37" s="190">
        <v>29</v>
      </c>
      <c r="F37" s="190"/>
      <c r="G37" s="191">
        <f>$BS37/E37</f>
        <v>1.0344827586206897</v>
      </c>
      <c r="H37" s="192">
        <v>9</v>
      </c>
      <c r="I37" s="192">
        <f t="shared" ref="I37:I51" si="47">+H37+J37</f>
        <v>9</v>
      </c>
      <c r="J37" s="193"/>
      <c r="K37" s="194">
        <v>2023</v>
      </c>
      <c r="L37" s="194">
        <v>2023</v>
      </c>
      <c r="M37" s="194"/>
      <c r="N37" s="194"/>
      <c r="O37" s="194"/>
      <c r="P37" s="192">
        <f>SUM(M37:O37)+H37</f>
        <v>9</v>
      </c>
      <c r="Q37" s="195"/>
      <c r="R37" s="194"/>
      <c r="S37" s="194">
        <v>20</v>
      </c>
      <c r="T37" s="194"/>
      <c r="U37" s="190">
        <f t="shared" si="36"/>
        <v>29</v>
      </c>
      <c r="V37" s="194"/>
      <c r="W37" s="194"/>
      <c r="X37" s="194"/>
      <c r="Y37" s="194"/>
      <c r="Z37" s="190">
        <f t="shared" si="37"/>
        <v>29</v>
      </c>
      <c r="AA37" s="194"/>
      <c r="AB37" s="194"/>
      <c r="AC37" s="194"/>
      <c r="AD37" s="194"/>
      <c r="AE37" s="190">
        <f t="shared" si="38"/>
        <v>29</v>
      </c>
      <c r="AF37" s="194"/>
      <c r="AG37" s="194">
        <v>1</v>
      </c>
      <c r="AH37" s="194"/>
      <c r="AI37" s="194"/>
      <c r="AJ37" s="190">
        <f t="shared" si="39"/>
        <v>30</v>
      </c>
      <c r="AK37" s="194"/>
      <c r="AL37" s="194"/>
      <c r="AM37" s="194"/>
      <c r="AN37" s="194"/>
      <c r="AO37" s="190">
        <f t="shared" si="40"/>
        <v>30</v>
      </c>
      <c r="AP37" s="194"/>
      <c r="AQ37" s="194"/>
      <c r="AR37" s="194"/>
      <c r="AS37" s="194"/>
      <c r="AT37" s="190">
        <f t="shared" si="41"/>
        <v>30</v>
      </c>
      <c r="AU37" s="194"/>
      <c r="AV37" s="194"/>
      <c r="AW37" s="194"/>
      <c r="AX37" s="194"/>
      <c r="AY37" s="190">
        <f t="shared" si="42"/>
        <v>30</v>
      </c>
      <c r="AZ37" s="194"/>
      <c r="BA37" s="194"/>
      <c r="BB37" s="194"/>
      <c r="BC37" s="194"/>
      <c r="BD37" s="190">
        <f t="shared" si="43"/>
        <v>30</v>
      </c>
      <c r="BE37" s="194"/>
      <c r="BF37" s="194"/>
      <c r="BG37" s="194"/>
      <c r="BH37" s="194"/>
      <c r="BI37" s="190">
        <f t="shared" si="44"/>
        <v>30</v>
      </c>
      <c r="BJ37" s="194"/>
      <c r="BK37" s="194"/>
      <c r="BL37" s="194"/>
      <c r="BM37" s="194"/>
      <c r="BN37" s="190">
        <f t="shared" si="45"/>
        <v>30</v>
      </c>
      <c r="BO37" s="194"/>
      <c r="BP37" s="194"/>
      <c r="BQ37" s="194"/>
      <c r="BR37" s="194"/>
      <c r="BS37" s="190">
        <f t="shared" si="46"/>
        <v>30</v>
      </c>
    </row>
    <row r="38" spans="1:71" x14ac:dyDescent="0.25">
      <c r="A38" s="20"/>
      <c r="B38" s="1" t="s">
        <v>82</v>
      </c>
      <c r="C38" s="12">
        <v>3</v>
      </c>
      <c r="D38" s="12">
        <v>2766</v>
      </c>
      <c r="E38" s="1">
        <v>13</v>
      </c>
      <c r="F38" s="1"/>
      <c r="G38" s="2">
        <f t="shared" ref="G38:G51" si="48">$BS38/E38</f>
        <v>0.69230769230769229</v>
      </c>
      <c r="H38" s="72">
        <v>9</v>
      </c>
      <c r="I38" s="72">
        <f t="shared" si="47"/>
        <v>9</v>
      </c>
      <c r="J38" s="82"/>
      <c r="K38" s="9">
        <v>2023</v>
      </c>
      <c r="L38" s="9">
        <v>2023</v>
      </c>
      <c r="M38" s="9"/>
      <c r="N38" s="9"/>
      <c r="O38" s="9"/>
      <c r="P38" s="72">
        <f t="shared" ref="P38:P51" si="49">SUM(M38:O38)+H38</f>
        <v>9</v>
      </c>
      <c r="Q38" s="53"/>
      <c r="R38" s="9"/>
      <c r="S38" s="9"/>
      <c r="T38" s="9"/>
      <c r="U38" s="1">
        <f t="shared" si="36"/>
        <v>9</v>
      </c>
      <c r="V38" s="9"/>
      <c r="W38" s="9"/>
      <c r="X38" s="9"/>
      <c r="Y38" s="9"/>
      <c r="Z38" s="1">
        <f t="shared" si="37"/>
        <v>9</v>
      </c>
      <c r="AA38" s="9"/>
      <c r="AB38" s="9"/>
      <c r="AC38" s="9"/>
      <c r="AD38" s="9"/>
      <c r="AE38" s="1">
        <f t="shared" si="38"/>
        <v>9</v>
      </c>
      <c r="AF38" s="9"/>
      <c r="AG38" s="9"/>
      <c r="AH38" s="9"/>
      <c r="AI38" s="9"/>
      <c r="AJ38" s="1">
        <f t="shared" si="39"/>
        <v>9</v>
      </c>
      <c r="AK38" s="9"/>
      <c r="AL38" s="9"/>
      <c r="AM38" s="9"/>
      <c r="AN38" s="9"/>
      <c r="AO38" s="1">
        <f t="shared" si="40"/>
        <v>9</v>
      </c>
      <c r="AP38" s="9"/>
      <c r="AQ38" s="9"/>
      <c r="AR38" s="9"/>
      <c r="AS38" s="9"/>
      <c r="AT38" s="1">
        <f t="shared" si="41"/>
        <v>9</v>
      </c>
      <c r="AU38" s="9"/>
      <c r="AV38" s="9"/>
      <c r="AW38" s="9"/>
      <c r="AX38" s="9"/>
      <c r="AY38" s="1">
        <f t="shared" si="42"/>
        <v>9</v>
      </c>
      <c r="AZ38" s="9"/>
      <c r="BA38" s="9"/>
      <c r="BB38" s="9"/>
      <c r="BC38" s="9"/>
      <c r="BD38" s="1">
        <f t="shared" si="43"/>
        <v>9</v>
      </c>
      <c r="BE38" s="9"/>
      <c r="BF38" s="9"/>
      <c r="BG38" s="9"/>
      <c r="BH38" s="9"/>
      <c r="BI38" s="1">
        <f t="shared" si="44"/>
        <v>9</v>
      </c>
      <c r="BJ38" s="9"/>
      <c r="BK38" s="9"/>
      <c r="BL38" s="9"/>
      <c r="BM38" s="9"/>
      <c r="BN38" s="1">
        <f t="shared" si="45"/>
        <v>9</v>
      </c>
      <c r="BO38" s="9"/>
      <c r="BP38" s="9"/>
      <c r="BQ38" s="9"/>
      <c r="BR38" s="9"/>
      <c r="BS38" s="1">
        <f t="shared" si="46"/>
        <v>9</v>
      </c>
    </row>
    <row r="39" spans="1:71" s="120" customFormat="1" x14ac:dyDescent="0.25">
      <c r="A39" s="228"/>
      <c r="B39" s="165" t="s">
        <v>302</v>
      </c>
      <c r="C39" s="214">
        <v>5</v>
      </c>
      <c r="D39" s="214">
        <v>137</v>
      </c>
      <c r="E39" s="165">
        <v>15</v>
      </c>
      <c r="F39" s="165"/>
      <c r="G39" s="224">
        <f t="shared" si="48"/>
        <v>1.1333333333333333</v>
      </c>
      <c r="H39" s="174">
        <v>12</v>
      </c>
      <c r="I39" s="174">
        <f t="shared" si="47"/>
        <v>15</v>
      </c>
      <c r="J39" s="171">
        <v>3</v>
      </c>
      <c r="K39" s="173">
        <v>2023</v>
      </c>
      <c r="L39" s="173">
        <v>2023</v>
      </c>
      <c r="M39" s="173"/>
      <c r="N39" s="173">
        <v>3</v>
      </c>
      <c r="O39" s="173"/>
      <c r="P39" s="174">
        <f t="shared" si="49"/>
        <v>15</v>
      </c>
      <c r="Q39" s="256"/>
      <c r="R39" s="173"/>
      <c r="S39" s="173"/>
      <c r="T39" s="173">
        <v>1</v>
      </c>
      <c r="U39" s="165">
        <f t="shared" si="36"/>
        <v>16</v>
      </c>
      <c r="V39" s="173"/>
      <c r="W39" s="173"/>
      <c r="X39" s="173"/>
      <c r="Y39" s="173"/>
      <c r="Z39" s="165">
        <f t="shared" si="37"/>
        <v>16</v>
      </c>
      <c r="AA39" s="173"/>
      <c r="AB39" s="173"/>
      <c r="AC39" s="173"/>
      <c r="AD39" s="173"/>
      <c r="AE39" s="165">
        <f t="shared" si="38"/>
        <v>16</v>
      </c>
      <c r="AF39" s="173"/>
      <c r="AG39" s="173">
        <v>1</v>
      </c>
      <c r="AH39" s="173"/>
      <c r="AI39" s="173"/>
      <c r="AJ39" s="165">
        <f t="shared" si="39"/>
        <v>17</v>
      </c>
      <c r="AK39" s="173"/>
      <c r="AL39" s="173"/>
      <c r="AM39" s="173"/>
      <c r="AN39" s="173"/>
      <c r="AO39" s="165">
        <f t="shared" si="40"/>
        <v>17</v>
      </c>
      <c r="AP39" s="173"/>
      <c r="AQ39" s="173"/>
      <c r="AR39" s="173"/>
      <c r="AS39" s="173"/>
      <c r="AT39" s="165">
        <f t="shared" si="41"/>
        <v>17</v>
      </c>
      <c r="AU39" s="173"/>
      <c r="AV39" s="173"/>
      <c r="AW39" s="173"/>
      <c r="AX39" s="173"/>
      <c r="AY39" s="165">
        <f t="shared" si="42"/>
        <v>17</v>
      </c>
      <c r="AZ39" s="173"/>
      <c r="BA39" s="173"/>
      <c r="BB39" s="173"/>
      <c r="BC39" s="173"/>
      <c r="BD39" s="165">
        <f t="shared" si="43"/>
        <v>17</v>
      </c>
      <c r="BE39" s="173"/>
      <c r="BF39" s="173"/>
      <c r="BG39" s="173"/>
      <c r="BH39" s="173"/>
      <c r="BI39" s="165">
        <f t="shared" si="44"/>
        <v>17</v>
      </c>
      <c r="BJ39" s="173"/>
      <c r="BK39" s="173"/>
      <c r="BL39" s="173"/>
      <c r="BM39" s="173"/>
      <c r="BN39" s="165">
        <f t="shared" si="45"/>
        <v>17</v>
      </c>
      <c r="BO39" s="173"/>
      <c r="BP39" s="173"/>
      <c r="BQ39" s="173"/>
      <c r="BR39" s="173"/>
      <c r="BS39" s="165">
        <f t="shared" si="46"/>
        <v>17</v>
      </c>
    </row>
    <row r="40" spans="1:71" x14ac:dyDescent="0.25">
      <c r="A40" s="20"/>
      <c r="B40" s="1" t="s">
        <v>262</v>
      </c>
      <c r="C40" s="12">
        <v>11</v>
      </c>
      <c r="D40" s="12">
        <v>6316</v>
      </c>
      <c r="E40" s="1">
        <v>25</v>
      </c>
      <c r="F40" s="1"/>
      <c r="G40" s="2">
        <f t="shared" si="48"/>
        <v>0.64</v>
      </c>
      <c r="H40" s="72">
        <v>16</v>
      </c>
      <c r="I40" s="72">
        <f t="shared" si="47"/>
        <v>16</v>
      </c>
      <c r="J40" s="82"/>
      <c r="K40" s="9">
        <v>2023</v>
      </c>
      <c r="L40" s="9">
        <v>2023</v>
      </c>
      <c r="M40" s="9"/>
      <c r="N40" s="9"/>
      <c r="O40" s="9"/>
      <c r="P40" s="72">
        <f t="shared" si="49"/>
        <v>16</v>
      </c>
      <c r="Q40" s="53"/>
      <c r="R40" s="9"/>
      <c r="S40" s="9"/>
      <c r="T40" s="9"/>
      <c r="U40" s="1">
        <f t="shared" si="36"/>
        <v>16</v>
      </c>
      <c r="V40" s="9"/>
      <c r="W40" s="9"/>
      <c r="X40" s="9"/>
      <c r="Y40" s="9"/>
      <c r="Z40" s="1">
        <f t="shared" si="37"/>
        <v>16</v>
      </c>
      <c r="AA40" s="9"/>
      <c r="AB40" s="9"/>
      <c r="AC40" s="9"/>
      <c r="AD40" s="9"/>
      <c r="AE40" s="1">
        <f t="shared" si="38"/>
        <v>16</v>
      </c>
      <c r="AF40" s="9"/>
      <c r="AG40" s="9"/>
      <c r="AH40" s="9"/>
      <c r="AI40" s="9"/>
      <c r="AJ40" s="1">
        <f t="shared" si="39"/>
        <v>16</v>
      </c>
      <c r="AK40" s="9"/>
      <c r="AL40" s="9"/>
      <c r="AM40" s="9"/>
      <c r="AN40" s="9"/>
      <c r="AO40" s="1">
        <f t="shared" si="40"/>
        <v>16</v>
      </c>
      <c r="AP40" s="9"/>
      <c r="AQ40" s="9"/>
      <c r="AR40" s="9"/>
      <c r="AS40" s="9"/>
      <c r="AT40" s="1">
        <f t="shared" si="41"/>
        <v>16</v>
      </c>
      <c r="AU40" s="9"/>
      <c r="AV40" s="9"/>
      <c r="AW40" s="9"/>
      <c r="AX40" s="9"/>
      <c r="AY40" s="1">
        <f t="shared" si="42"/>
        <v>16</v>
      </c>
      <c r="AZ40" s="9"/>
      <c r="BA40" s="9"/>
      <c r="BB40" s="9"/>
      <c r="BC40" s="9"/>
      <c r="BD40" s="1">
        <f t="shared" si="43"/>
        <v>16</v>
      </c>
      <c r="BE40" s="9"/>
      <c r="BF40" s="9"/>
      <c r="BG40" s="9"/>
      <c r="BH40" s="9"/>
      <c r="BI40" s="1">
        <f t="shared" si="44"/>
        <v>16</v>
      </c>
      <c r="BJ40" s="9"/>
      <c r="BK40" s="9"/>
      <c r="BL40" s="9"/>
      <c r="BM40" s="9"/>
      <c r="BN40" s="1">
        <f t="shared" si="45"/>
        <v>16</v>
      </c>
      <c r="BO40" s="9"/>
      <c r="BP40" s="9"/>
      <c r="BQ40" s="9"/>
      <c r="BR40" s="9"/>
      <c r="BS40" s="1">
        <f t="shared" si="46"/>
        <v>16</v>
      </c>
    </row>
    <row r="41" spans="1:71" s="196" customFormat="1" x14ac:dyDescent="0.25">
      <c r="A41" s="187"/>
      <c r="B41" s="188" t="s">
        <v>263</v>
      </c>
      <c r="C41" s="189">
        <v>15</v>
      </c>
      <c r="D41" s="189">
        <v>425</v>
      </c>
      <c r="E41" s="190">
        <v>23</v>
      </c>
      <c r="F41" s="190"/>
      <c r="G41" s="191">
        <f t="shared" si="48"/>
        <v>1</v>
      </c>
      <c r="H41" s="192">
        <v>11</v>
      </c>
      <c r="I41" s="192">
        <f t="shared" si="47"/>
        <v>11</v>
      </c>
      <c r="J41" s="193"/>
      <c r="K41" s="194">
        <v>2023</v>
      </c>
      <c r="L41" s="194">
        <v>2023</v>
      </c>
      <c r="M41" s="194"/>
      <c r="N41" s="194">
        <v>12</v>
      </c>
      <c r="O41" s="194"/>
      <c r="P41" s="192">
        <f t="shared" si="49"/>
        <v>23</v>
      </c>
      <c r="Q41" s="195"/>
      <c r="R41" s="194"/>
      <c r="S41" s="194"/>
      <c r="T41" s="194"/>
      <c r="U41" s="190">
        <f t="shared" si="36"/>
        <v>23</v>
      </c>
      <c r="V41" s="194"/>
      <c r="W41" s="194"/>
      <c r="X41" s="194"/>
      <c r="Y41" s="194"/>
      <c r="Z41" s="190">
        <f t="shared" si="37"/>
        <v>23</v>
      </c>
      <c r="AA41" s="194"/>
      <c r="AB41" s="194"/>
      <c r="AC41" s="194"/>
      <c r="AD41" s="194"/>
      <c r="AE41" s="190">
        <f t="shared" si="38"/>
        <v>23</v>
      </c>
      <c r="AF41" s="194"/>
      <c r="AG41" s="194"/>
      <c r="AH41" s="194"/>
      <c r="AI41" s="194"/>
      <c r="AJ41" s="190">
        <f t="shared" si="39"/>
        <v>23</v>
      </c>
      <c r="AK41" s="194"/>
      <c r="AL41" s="194"/>
      <c r="AM41" s="194"/>
      <c r="AN41" s="194"/>
      <c r="AO41" s="190">
        <f t="shared" si="40"/>
        <v>23</v>
      </c>
      <c r="AP41" s="194"/>
      <c r="AQ41" s="194"/>
      <c r="AR41" s="194"/>
      <c r="AS41" s="194"/>
      <c r="AT41" s="190">
        <f t="shared" si="41"/>
        <v>23</v>
      </c>
      <c r="AU41" s="194"/>
      <c r="AV41" s="194"/>
      <c r="AW41" s="194"/>
      <c r="AX41" s="194"/>
      <c r="AY41" s="190">
        <f t="shared" si="42"/>
        <v>23</v>
      </c>
      <c r="AZ41" s="194"/>
      <c r="BA41" s="194"/>
      <c r="BB41" s="194"/>
      <c r="BC41" s="194"/>
      <c r="BD41" s="190">
        <f t="shared" si="43"/>
        <v>23</v>
      </c>
      <c r="BE41" s="194"/>
      <c r="BF41" s="194"/>
      <c r="BG41" s="194"/>
      <c r="BH41" s="194"/>
      <c r="BI41" s="190">
        <f t="shared" si="44"/>
        <v>23</v>
      </c>
      <c r="BJ41" s="194"/>
      <c r="BK41" s="194"/>
      <c r="BL41" s="194"/>
      <c r="BM41" s="194"/>
      <c r="BN41" s="190">
        <f t="shared" si="45"/>
        <v>23</v>
      </c>
      <c r="BO41" s="194"/>
      <c r="BP41" s="194"/>
      <c r="BQ41" s="194"/>
      <c r="BR41" s="194"/>
      <c r="BS41" s="190">
        <f t="shared" si="46"/>
        <v>23</v>
      </c>
    </row>
    <row r="42" spans="1:71" s="196" customFormat="1" x14ac:dyDescent="0.25">
      <c r="A42" s="187"/>
      <c r="B42" s="190" t="s">
        <v>76</v>
      </c>
      <c r="C42" s="189">
        <v>19</v>
      </c>
      <c r="D42" s="189">
        <v>1216</v>
      </c>
      <c r="E42" s="190">
        <v>18</v>
      </c>
      <c r="F42" s="190"/>
      <c r="G42" s="191">
        <f t="shared" si="48"/>
        <v>1</v>
      </c>
      <c r="H42" s="192">
        <v>7</v>
      </c>
      <c r="I42" s="192">
        <f t="shared" si="47"/>
        <v>7</v>
      </c>
      <c r="J42" s="193"/>
      <c r="K42" s="194">
        <v>2023</v>
      </c>
      <c r="L42" s="194">
        <v>2023</v>
      </c>
      <c r="M42" s="194"/>
      <c r="N42" s="194"/>
      <c r="O42" s="194"/>
      <c r="P42" s="192">
        <f t="shared" si="49"/>
        <v>7</v>
      </c>
      <c r="Q42" s="195"/>
      <c r="R42" s="194"/>
      <c r="S42" s="194"/>
      <c r="T42" s="194"/>
      <c r="U42" s="190">
        <f>SUM(P42:T42)</f>
        <v>7</v>
      </c>
      <c r="V42" s="194"/>
      <c r="W42" s="194"/>
      <c r="X42" s="194">
        <v>11</v>
      </c>
      <c r="Y42" s="194"/>
      <c r="Z42" s="190">
        <f>SUM(U42:Y42)</f>
        <v>18</v>
      </c>
      <c r="AA42" s="194"/>
      <c r="AB42" s="194"/>
      <c r="AC42" s="194"/>
      <c r="AD42" s="194"/>
      <c r="AE42" s="190">
        <f>SUM(Z42:AD42)</f>
        <v>18</v>
      </c>
      <c r="AF42" s="194"/>
      <c r="AG42" s="194"/>
      <c r="AH42" s="194"/>
      <c r="AI42" s="194"/>
      <c r="AJ42" s="190">
        <f>SUM(AE42:AI42)</f>
        <v>18</v>
      </c>
      <c r="AK42" s="194"/>
      <c r="AL42" s="194"/>
      <c r="AM42" s="194"/>
      <c r="AN42" s="194"/>
      <c r="AO42" s="190">
        <f>SUM(AJ42:AN42)</f>
        <v>18</v>
      </c>
      <c r="AP42" s="194"/>
      <c r="AQ42" s="194"/>
      <c r="AR42" s="194"/>
      <c r="AS42" s="194"/>
      <c r="AT42" s="190">
        <f>SUM(AO42:AS42)</f>
        <v>18</v>
      </c>
      <c r="AU42" s="194"/>
      <c r="AV42" s="194"/>
      <c r="AW42" s="194"/>
      <c r="AX42" s="194"/>
      <c r="AY42" s="190">
        <f>SUM(AT42:AX42)</f>
        <v>18</v>
      </c>
      <c r="AZ42" s="194"/>
      <c r="BA42" s="194"/>
      <c r="BB42" s="194"/>
      <c r="BC42" s="194"/>
      <c r="BD42" s="190">
        <f>SUM(AY42:BC42)</f>
        <v>18</v>
      </c>
      <c r="BE42" s="194"/>
      <c r="BF42" s="194"/>
      <c r="BG42" s="194"/>
      <c r="BH42" s="194"/>
      <c r="BI42" s="190">
        <f>SUM(BD42:BH42)</f>
        <v>18</v>
      </c>
      <c r="BJ42" s="194"/>
      <c r="BK42" s="194"/>
      <c r="BL42" s="194"/>
      <c r="BM42" s="194"/>
      <c r="BN42" s="190">
        <f>SUM(BI42:BM42)</f>
        <v>18</v>
      </c>
      <c r="BO42" s="194"/>
      <c r="BP42" s="194"/>
      <c r="BQ42" s="194"/>
      <c r="BR42" s="194"/>
      <c r="BS42" s="190">
        <f t="shared" si="46"/>
        <v>18</v>
      </c>
    </row>
    <row r="43" spans="1:71" x14ac:dyDescent="0.25">
      <c r="A43" s="20"/>
      <c r="B43" s="1" t="s">
        <v>346</v>
      </c>
      <c r="C43" s="12">
        <v>34</v>
      </c>
      <c r="D43" s="12"/>
      <c r="E43" s="1">
        <v>16</v>
      </c>
      <c r="F43" s="1"/>
      <c r="G43" s="2">
        <f t="shared" si="48"/>
        <v>1</v>
      </c>
      <c r="H43" s="72">
        <v>12</v>
      </c>
      <c r="I43" s="72">
        <f t="shared" si="47"/>
        <v>12</v>
      </c>
      <c r="J43" s="82"/>
      <c r="K43" s="9">
        <v>2023</v>
      </c>
      <c r="L43" s="9">
        <v>2023</v>
      </c>
      <c r="M43" s="9"/>
      <c r="N43" s="9"/>
      <c r="O43" s="9"/>
      <c r="P43" s="72">
        <f t="shared" si="49"/>
        <v>12</v>
      </c>
      <c r="Q43" s="53"/>
      <c r="R43" s="9"/>
      <c r="S43" s="9"/>
      <c r="T43" s="9"/>
      <c r="U43" s="1">
        <f>SUM(P43:T43)</f>
        <v>12</v>
      </c>
      <c r="V43" s="9"/>
      <c r="W43" s="9"/>
      <c r="X43" s="9">
        <v>4</v>
      </c>
      <c r="Y43" s="9"/>
      <c r="Z43" s="1">
        <f>SUM(U43:Y43)</f>
        <v>16</v>
      </c>
      <c r="AA43" s="9"/>
      <c r="AB43" s="9"/>
      <c r="AC43" s="9"/>
      <c r="AD43" s="9"/>
      <c r="AE43" s="1">
        <f>SUM(Z43:AD43)</f>
        <v>16</v>
      </c>
      <c r="AF43" s="9"/>
      <c r="AG43" s="9"/>
      <c r="AH43" s="9"/>
      <c r="AI43" s="9"/>
      <c r="AJ43" s="1">
        <f>SUM(AE43:AI43)</f>
        <v>16</v>
      </c>
      <c r="AK43" s="9"/>
      <c r="AL43" s="9"/>
      <c r="AM43" s="9"/>
      <c r="AN43" s="9"/>
      <c r="AO43" s="1">
        <f>SUM(AJ43:AN43)</f>
        <v>16</v>
      </c>
      <c r="AP43" s="9"/>
      <c r="AQ43" s="9"/>
      <c r="AR43" s="9"/>
      <c r="AS43" s="9"/>
      <c r="AT43" s="1">
        <f>SUM(AO43:AS43)</f>
        <v>16</v>
      </c>
      <c r="AU43" s="9"/>
      <c r="AV43" s="9"/>
      <c r="AW43" s="9"/>
      <c r="AX43" s="9"/>
      <c r="AY43" s="1">
        <f>SUM(AT43:AX43)</f>
        <v>16</v>
      </c>
      <c r="AZ43" s="9"/>
      <c r="BA43" s="9"/>
      <c r="BB43" s="9"/>
      <c r="BC43" s="9"/>
      <c r="BD43" s="1">
        <f>SUM(AY43:BC43)</f>
        <v>16</v>
      </c>
      <c r="BE43" s="9"/>
      <c r="BF43" s="9"/>
      <c r="BG43" s="9"/>
      <c r="BH43" s="9"/>
      <c r="BI43" s="1">
        <f>SUM(BD43:BH43)</f>
        <v>16</v>
      </c>
      <c r="BJ43" s="9"/>
      <c r="BK43" s="9"/>
      <c r="BL43" s="9"/>
      <c r="BM43" s="9"/>
      <c r="BN43" s="1">
        <f>SUM(BI43:BM43)</f>
        <v>16</v>
      </c>
      <c r="BO43" s="9"/>
      <c r="BP43" s="9"/>
      <c r="BQ43" s="9"/>
      <c r="BR43" s="9"/>
      <c r="BS43" s="1">
        <f t="shared" si="46"/>
        <v>16</v>
      </c>
    </row>
    <row r="44" spans="1:71" s="120" customFormat="1" x14ac:dyDescent="0.25">
      <c r="A44" s="228"/>
      <c r="B44" s="165" t="s">
        <v>144</v>
      </c>
      <c r="C44" s="214">
        <v>42</v>
      </c>
      <c r="D44" s="214">
        <v>2793</v>
      </c>
      <c r="E44" s="165">
        <v>22</v>
      </c>
      <c r="F44" s="165"/>
      <c r="G44" s="224">
        <f t="shared" si="48"/>
        <v>1.0909090909090908</v>
      </c>
      <c r="H44" s="174">
        <v>7</v>
      </c>
      <c r="I44" s="174">
        <f t="shared" si="47"/>
        <v>7</v>
      </c>
      <c r="J44" s="171"/>
      <c r="K44" s="173">
        <v>2023</v>
      </c>
      <c r="L44" s="173">
        <v>2023</v>
      </c>
      <c r="M44" s="173">
        <v>1</v>
      </c>
      <c r="N44" s="173">
        <v>15</v>
      </c>
      <c r="O44" s="173"/>
      <c r="P44" s="174">
        <f t="shared" si="49"/>
        <v>23</v>
      </c>
      <c r="Q44" s="256"/>
      <c r="R44" s="173"/>
      <c r="S44" s="173"/>
      <c r="T44" s="173"/>
      <c r="U44" s="165">
        <f>SUM(P44:T44)</f>
        <v>23</v>
      </c>
      <c r="V44" s="173"/>
      <c r="W44" s="173"/>
      <c r="X44" s="173"/>
      <c r="Y44" s="173"/>
      <c r="Z44" s="165">
        <f>SUM(U44:Y44)</f>
        <v>23</v>
      </c>
      <c r="AA44" s="173"/>
      <c r="AB44" s="173"/>
      <c r="AC44" s="173"/>
      <c r="AD44" s="173"/>
      <c r="AE44" s="165">
        <f>SUM(Z44:AD44)</f>
        <v>23</v>
      </c>
      <c r="AF44" s="173"/>
      <c r="AG44" s="173"/>
      <c r="AH44" s="173"/>
      <c r="AI44" s="173"/>
      <c r="AJ44" s="165">
        <f>SUM(AE44:AI44)</f>
        <v>23</v>
      </c>
      <c r="AK44" s="173"/>
      <c r="AL44" s="173"/>
      <c r="AM44" s="173">
        <v>1</v>
      </c>
      <c r="AN44" s="173"/>
      <c r="AO44" s="165">
        <f>SUM(AJ44:AN44)</f>
        <v>24</v>
      </c>
      <c r="AP44" s="173"/>
      <c r="AQ44" s="173"/>
      <c r="AR44" s="173"/>
      <c r="AS44" s="173"/>
      <c r="AT44" s="165">
        <f>SUM(AO44:AS44)</f>
        <v>24</v>
      </c>
      <c r="AU44" s="173"/>
      <c r="AV44" s="173"/>
      <c r="AW44" s="173"/>
      <c r="AX44" s="173"/>
      <c r="AY44" s="165">
        <f>SUM(AT44:AX44)</f>
        <v>24</v>
      </c>
      <c r="AZ44" s="173"/>
      <c r="BA44" s="173"/>
      <c r="BB44" s="173"/>
      <c r="BC44" s="173"/>
      <c r="BD44" s="165">
        <f>SUM(AY44:BC44)</f>
        <v>24</v>
      </c>
      <c r="BE44" s="173"/>
      <c r="BF44" s="173"/>
      <c r="BG44" s="173"/>
      <c r="BH44" s="173"/>
      <c r="BI44" s="165">
        <f>SUM(BD44:BH44)</f>
        <v>24</v>
      </c>
      <c r="BJ44" s="173"/>
      <c r="BK44" s="173"/>
      <c r="BL44" s="173"/>
      <c r="BM44" s="173"/>
      <c r="BN44" s="165">
        <f>SUM(BI44:BM44)</f>
        <v>24</v>
      </c>
      <c r="BO44" s="173"/>
      <c r="BP44" s="173"/>
      <c r="BQ44" s="173"/>
      <c r="BR44" s="173"/>
      <c r="BS44" s="165">
        <f t="shared" si="46"/>
        <v>24</v>
      </c>
    </row>
    <row r="45" spans="1:71" s="186" customFormat="1" x14ac:dyDescent="0.25">
      <c r="A45" s="176" t="s">
        <v>409</v>
      </c>
      <c r="B45" s="257" t="s">
        <v>237</v>
      </c>
      <c r="C45" s="178">
        <v>45</v>
      </c>
      <c r="D45" s="178">
        <v>8663</v>
      </c>
      <c r="E45" s="258">
        <v>10</v>
      </c>
      <c r="F45" s="177"/>
      <c r="G45" s="181">
        <f t="shared" si="48"/>
        <v>0.1</v>
      </c>
      <c r="H45" s="182">
        <v>1</v>
      </c>
      <c r="I45" s="182">
        <f t="shared" si="47"/>
        <v>1</v>
      </c>
      <c r="J45" s="183"/>
      <c r="K45" s="184">
        <v>2023</v>
      </c>
      <c r="L45" s="184">
        <v>2023</v>
      </c>
      <c r="M45" s="184"/>
      <c r="N45" s="184"/>
      <c r="O45" s="184"/>
      <c r="P45" s="182">
        <f t="shared" si="49"/>
        <v>1</v>
      </c>
      <c r="Q45" s="259"/>
      <c r="R45" s="184"/>
      <c r="S45" s="184"/>
      <c r="T45" s="184"/>
      <c r="U45" s="177">
        <f>SUM(P45:T45)</f>
        <v>1</v>
      </c>
      <c r="V45" s="184"/>
      <c r="W45" s="184"/>
      <c r="X45" s="184"/>
      <c r="Y45" s="184"/>
      <c r="Z45" s="177">
        <f>SUM(U45:Y45)</f>
        <v>1</v>
      </c>
      <c r="AA45" s="184"/>
      <c r="AB45" s="184"/>
      <c r="AC45" s="184"/>
      <c r="AD45" s="184"/>
      <c r="AE45" s="177">
        <f>SUM(Z45:AD45)</f>
        <v>1</v>
      </c>
      <c r="AF45" s="184"/>
      <c r="AG45" s="184"/>
      <c r="AH45" s="184"/>
      <c r="AI45" s="184"/>
      <c r="AJ45" s="177">
        <f>SUM(AE45:AI45)</f>
        <v>1</v>
      </c>
      <c r="AK45" s="184"/>
      <c r="AL45" s="184"/>
      <c r="AM45" s="184"/>
      <c r="AN45" s="184"/>
      <c r="AO45" s="177">
        <f>SUM(AJ45:AN45)</f>
        <v>1</v>
      </c>
      <c r="AP45" s="184"/>
      <c r="AQ45" s="184"/>
      <c r="AR45" s="184"/>
      <c r="AS45" s="184"/>
      <c r="AT45" s="177">
        <f>SUM(AO45:AS45)</f>
        <v>1</v>
      </c>
      <c r="AU45" s="184"/>
      <c r="AV45" s="184"/>
      <c r="AW45" s="184"/>
      <c r="AX45" s="184"/>
      <c r="AY45" s="177">
        <f>SUM(AT45:AX45)</f>
        <v>1</v>
      </c>
      <c r="AZ45" s="184"/>
      <c r="BA45" s="184"/>
      <c r="BB45" s="184"/>
      <c r="BC45" s="184"/>
      <c r="BD45" s="177">
        <f>SUM(AY45:BC45)</f>
        <v>1</v>
      </c>
      <c r="BE45" s="184"/>
      <c r="BF45" s="184"/>
      <c r="BG45" s="184"/>
      <c r="BH45" s="184"/>
      <c r="BI45" s="177">
        <f>SUM(BD45:BH45)</f>
        <v>1</v>
      </c>
      <c r="BJ45" s="184"/>
      <c r="BK45" s="184"/>
      <c r="BL45" s="184"/>
      <c r="BM45" s="184"/>
      <c r="BN45" s="177">
        <f>SUM(BI45:BM45)</f>
        <v>1</v>
      </c>
      <c r="BO45" s="184"/>
      <c r="BP45" s="184"/>
      <c r="BQ45" s="184"/>
      <c r="BR45" s="184"/>
      <c r="BS45" s="177">
        <f t="shared" si="46"/>
        <v>1</v>
      </c>
    </row>
    <row r="46" spans="1:71" x14ac:dyDescent="0.25">
      <c r="A46" s="20"/>
      <c r="B46" s="1" t="s">
        <v>95</v>
      </c>
      <c r="C46" s="12">
        <v>51</v>
      </c>
      <c r="D46" s="12">
        <v>1296</v>
      </c>
      <c r="E46" s="1">
        <v>46</v>
      </c>
      <c r="F46" s="1"/>
      <c r="G46" s="2">
        <f t="shared" si="48"/>
        <v>0.93478260869565222</v>
      </c>
      <c r="H46" s="72">
        <v>37</v>
      </c>
      <c r="I46" s="72">
        <f t="shared" si="47"/>
        <v>38</v>
      </c>
      <c r="J46" s="82">
        <v>1</v>
      </c>
      <c r="K46" s="9">
        <v>2023</v>
      </c>
      <c r="L46" s="9">
        <v>2023</v>
      </c>
      <c r="M46" s="9"/>
      <c r="N46" s="9"/>
      <c r="O46" s="9"/>
      <c r="P46" s="72">
        <f t="shared" si="49"/>
        <v>37</v>
      </c>
      <c r="Q46" s="53"/>
      <c r="R46" s="9">
        <v>1</v>
      </c>
      <c r="S46" s="9"/>
      <c r="T46" s="9"/>
      <c r="U46" s="1">
        <f>SUM(P46:T46)</f>
        <v>38</v>
      </c>
      <c r="V46" s="9">
        <v>1</v>
      </c>
      <c r="W46" s="9"/>
      <c r="X46" s="9">
        <v>4</v>
      </c>
      <c r="Y46" s="9"/>
      <c r="Z46" s="1">
        <f>SUM(U46:Y46)</f>
        <v>43</v>
      </c>
      <c r="AA46" s="9"/>
      <c r="AB46" s="9"/>
      <c r="AC46" s="9"/>
      <c r="AD46" s="9"/>
      <c r="AE46" s="1">
        <f>SUM(Z46:AD46)</f>
        <v>43</v>
      </c>
      <c r="AF46" s="9"/>
      <c r="AG46" s="9"/>
      <c r="AH46" s="9"/>
      <c r="AI46" s="9"/>
      <c r="AJ46" s="1">
        <f>SUM(AE46:AI46)</f>
        <v>43</v>
      </c>
      <c r="AK46" s="9"/>
      <c r="AL46" s="9"/>
      <c r="AM46" s="9"/>
      <c r="AN46" s="9"/>
      <c r="AO46" s="1">
        <f>SUM(AJ46:AN46)</f>
        <v>43</v>
      </c>
      <c r="AP46" s="9"/>
      <c r="AQ46" s="9"/>
      <c r="AR46" s="9"/>
      <c r="AS46" s="9"/>
      <c r="AT46" s="1">
        <f>SUM(AO46:AS46)</f>
        <v>43</v>
      </c>
      <c r="AU46" s="9"/>
      <c r="AV46" s="9"/>
      <c r="AW46" s="9"/>
      <c r="AX46" s="9"/>
      <c r="AY46" s="1">
        <f>SUM(AT46:AX46)</f>
        <v>43</v>
      </c>
      <c r="AZ46" s="9"/>
      <c r="BA46" s="9"/>
      <c r="BB46" s="9"/>
      <c r="BC46" s="9"/>
      <c r="BD46" s="1">
        <f>SUM(AY46:BC46)</f>
        <v>43</v>
      </c>
      <c r="BE46" s="9"/>
      <c r="BF46" s="9"/>
      <c r="BG46" s="9"/>
      <c r="BH46" s="9"/>
      <c r="BI46" s="1">
        <f>SUM(BD46:BH46)</f>
        <v>43</v>
      </c>
      <c r="BJ46" s="9"/>
      <c r="BK46" s="9"/>
      <c r="BL46" s="9"/>
      <c r="BM46" s="9"/>
      <c r="BN46" s="1">
        <f>SUM(BI46:BM46)</f>
        <v>43</v>
      </c>
      <c r="BO46" s="9"/>
      <c r="BP46" s="9"/>
      <c r="BQ46" s="9"/>
      <c r="BR46" s="9"/>
      <c r="BS46" s="1">
        <f t="shared" si="46"/>
        <v>43</v>
      </c>
    </row>
    <row r="47" spans="1:71" s="92" customFormat="1" x14ac:dyDescent="0.25">
      <c r="A47" s="101"/>
      <c r="B47" s="88" t="s">
        <v>45</v>
      </c>
      <c r="C47" s="93">
        <v>54</v>
      </c>
      <c r="D47" s="93">
        <v>1782</v>
      </c>
      <c r="E47" s="88">
        <v>23</v>
      </c>
      <c r="F47" s="88"/>
      <c r="G47" s="2">
        <f t="shared" si="48"/>
        <v>0.78260869565217395</v>
      </c>
      <c r="H47" s="90">
        <v>15</v>
      </c>
      <c r="I47" s="90">
        <f t="shared" si="47"/>
        <v>15</v>
      </c>
      <c r="J47" s="97"/>
      <c r="K47" s="91">
        <v>2023</v>
      </c>
      <c r="L47" s="9">
        <v>2023</v>
      </c>
      <c r="M47" s="91"/>
      <c r="N47" s="91"/>
      <c r="O47" s="91"/>
      <c r="P47" s="90">
        <f t="shared" si="49"/>
        <v>15</v>
      </c>
      <c r="Q47" s="108"/>
      <c r="R47" s="91"/>
      <c r="S47" s="91"/>
      <c r="T47" s="91"/>
      <c r="U47" s="88">
        <f t="shared" si="36"/>
        <v>15</v>
      </c>
      <c r="V47" s="91"/>
      <c r="W47" s="91"/>
      <c r="X47" s="91"/>
      <c r="Y47" s="91"/>
      <c r="Z47" s="88">
        <f t="shared" si="37"/>
        <v>15</v>
      </c>
      <c r="AA47" s="91"/>
      <c r="AB47" s="91"/>
      <c r="AC47" s="91"/>
      <c r="AD47" s="91"/>
      <c r="AE47" s="88">
        <f t="shared" si="38"/>
        <v>15</v>
      </c>
      <c r="AF47" s="91"/>
      <c r="AG47" s="91"/>
      <c r="AH47" s="91"/>
      <c r="AI47" s="91"/>
      <c r="AJ47" s="88">
        <f t="shared" si="39"/>
        <v>15</v>
      </c>
      <c r="AK47" s="91"/>
      <c r="AL47" s="91"/>
      <c r="AM47" s="91">
        <v>3</v>
      </c>
      <c r="AN47" s="91"/>
      <c r="AO47" s="88">
        <f t="shared" si="40"/>
        <v>18</v>
      </c>
      <c r="AP47" s="91"/>
      <c r="AQ47" s="91"/>
      <c r="AR47" s="91"/>
      <c r="AS47" s="91"/>
      <c r="AT47" s="88">
        <f t="shared" si="41"/>
        <v>18</v>
      </c>
      <c r="AU47" s="91"/>
      <c r="AV47" s="91"/>
      <c r="AW47" s="91"/>
      <c r="AX47" s="91"/>
      <c r="AY47" s="88">
        <f t="shared" si="42"/>
        <v>18</v>
      </c>
      <c r="AZ47" s="91"/>
      <c r="BA47" s="91"/>
      <c r="BB47" s="91"/>
      <c r="BC47" s="91"/>
      <c r="BD47" s="88">
        <f t="shared" si="43"/>
        <v>18</v>
      </c>
      <c r="BE47" s="91"/>
      <c r="BF47" s="91"/>
      <c r="BG47" s="91"/>
      <c r="BH47" s="91"/>
      <c r="BI47" s="88">
        <f t="shared" si="44"/>
        <v>18</v>
      </c>
      <c r="BJ47" s="91"/>
      <c r="BK47" s="91"/>
      <c r="BL47" s="91"/>
      <c r="BM47" s="91"/>
      <c r="BN47" s="88">
        <f t="shared" si="45"/>
        <v>18</v>
      </c>
      <c r="BO47" s="91"/>
      <c r="BP47" s="91"/>
      <c r="BQ47" s="91"/>
      <c r="BR47" s="91"/>
      <c r="BS47" s="88">
        <f t="shared" si="46"/>
        <v>18</v>
      </c>
    </row>
    <row r="48" spans="1:71" s="120" customFormat="1" x14ac:dyDescent="0.25">
      <c r="A48" s="228"/>
      <c r="B48" s="165" t="s">
        <v>314</v>
      </c>
      <c r="C48" s="214">
        <v>62</v>
      </c>
      <c r="D48" s="214">
        <v>4847</v>
      </c>
      <c r="E48" s="165">
        <v>64</v>
      </c>
      <c r="F48" s="165"/>
      <c r="G48" s="224">
        <f t="shared" si="48"/>
        <v>1.09375</v>
      </c>
      <c r="H48" s="174">
        <v>27</v>
      </c>
      <c r="I48" s="174">
        <f t="shared" si="47"/>
        <v>28</v>
      </c>
      <c r="J48" s="171">
        <v>1</v>
      </c>
      <c r="K48" s="173">
        <v>2023</v>
      </c>
      <c r="L48" s="173">
        <v>2023</v>
      </c>
      <c r="M48" s="173"/>
      <c r="N48" s="173"/>
      <c r="O48" s="173"/>
      <c r="P48" s="174">
        <f t="shared" si="49"/>
        <v>27</v>
      </c>
      <c r="Q48" s="256"/>
      <c r="R48" s="173"/>
      <c r="S48" s="173"/>
      <c r="T48" s="173"/>
      <c r="U48" s="165">
        <f t="shared" si="36"/>
        <v>27</v>
      </c>
      <c r="V48" s="173"/>
      <c r="W48" s="173"/>
      <c r="X48" s="173"/>
      <c r="Y48" s="173"/>
      <c r="Z48" s="165">
        <f t="shared" si="37"/>
        <v>27</v>
      </c>
      <c r="AA48" s="173">
        <v>1</v>
      </c>
      <c r="AB48" s="173">
        <v>3</v>
      </c>
      <c r="AC48" s="173"/>
      <c r="AD48" s="173"/>
      <c r="AE48" s="165">
        <f t="shared" si="38"/>
        <v>31</v>
      </c>
      <c r="AF48" s="173"/>
      <c r="AG48" s="173">
        <v>1</v>
      </c>
      <c r="AH48" s="173">
        <v>38</v>
      </c>
      <c r="AI48" s="173"/>
      <c r="AJ48" s="165">
        <f t="shared" si="39"/>
        <v>70</v>
      </c>
      <c r="AK48" s="173"/>
      <c r="AL48" s="173"/>
      <c r="AM48" s="173"/>
      <c r="AN48" s="173"/>
      <c r="AO48" s="165">
        <f t="shared" si="40"/>
        <v>70</v>
      </c>
      <c r="AP48" s="173"/>
      <c r="AQ48" s="173"/>
      <c r="AR48" s="173"/>
      <c r="AS48" s="173"/>
      <c r="AT48" s="165">
        <f t="shared" si="41"/>
        <v>70</v>
      </c>
      <c r="AU48" s="173"/>
      <c r="AV48" s="173"/>
      <c r="AW48" s="173"/>
      <c r="AX48" s="173"/>
      <c r="AY48" s="165">
        <f t="shared" si="42"/>
        <v>70</v>
      </c>
      <c r="AZ48" s="173"/>
      <c r="BA48" s="173"/>
      <c r="BB48" s="173"/>
      <c r="BC48" s="173"/>
      <c r="BD48" s="165">
        <f t="shared" si="43"/>
        <v>70</v>
      </c>
      <c r="BE48" s="173"/>
      <c r="BF48" s="173"/>
      <c r="BG48" s="173"/>
      <c r="BH48" s="173"/>
      <c r="BI48" s="165">
        <f t="shared" si="44"/>
        <v>70</v>
      </c>
      <c r="BJ48" s="173"/>
      <c r="BK48" s="173"/>
      <c r="BL48" s="173"/>
      <c r="BM48" s="173"/>
      <c r="BN48" s="165">
        <f t="shared" si="45"/>
        <v>70</v>
      </c>
      <c r="BO48" s="173"/>
      <c r="BP48" s="173"/>
      <c r="BQ48" s="173"/>
      <c r="BR48" s="173"/>
      <c r="BS48" s="165">
        <f t="shared" si="46"/>
        <v>70</v>
      </c>
    </row>
    <row r="49" spans="1:71" s="196" customFormat="1" x14ac:dyDescent="0.25">
      <c r="A49" s="187"/>
      <c r="B49" s="190" t="s">
        <v>220</v>
      </c>
      <c r="C49" s="189">
        <v>66</v>
      </c>
      <c r="D49" s="189">
        <v>3915</v>
      </c>
      <c r="E49" s="190">
        <v>21</v>
      </c>
      <c r="F49" s="190"/>
      <c r="G49" s="191">
        <f t="shared" si="48"/>
        <v>1</v>
      </c>
      <c r="H49" s="192">
        <v>5</v>
      </c>
      <c r="I49" s="192">
        <f t="shared" si="47"/>
        <v>5</v>
      </c>
      <c r="J49" s="193"/>
      <c r="K49" s="194">
        <v>2023</v>
      </c>
      <c r="L49" s="194">
        <v>2023</v>
      </c>
      <c r="M49" s="194"/>
      <c r="N49" s="194">
        <v>16</v>
      </c>
      <c r="O49" s="194"/>
      <c r="P49" s="192">
        <f t="shared" si="49"/>
        <v>21</v>
      </c>
      <c r="Q49" s="195"/>
      <c r="R49" s="194"/>
      <c r="S49" s="194"/>
      <c r="T49" s="194"/>
      <c r="U49" s="190">
        <f t="shared" si="36"/>
        <v>21</v>
      </c>
      <c r="V49" s="194"/>
      <c r="W49" s="194"/>
      <c r="X49" s="194"/>
      <c r="Y49" s="194"/>
      <c r="Z49" s="190">
        <f t="shared" si="37"/>
        <v>21</v>
      </c>
      <c r="AA49" s="194"/>
      <c r="AB49" s="194"/>
      <c r="AC49" s="194"/>
      <c r="AD49" s="194"/>
      <c r="AE49" s="190">
        <f t="shared" si="38"/>
        <v>21</v>
      </c>
      <c r="AF49" s="194"/>
      <c r="AG49" s="194"/>
      <c r="AH49" s="194"/>
      <c r="AI49" s="194"/>
      <c r="AJ49" s="190">
        <f t="shared" si="39"/>
        <v>21</v>
      </c>
      <c r="AK49" s="194"/>
      <c r="AL49" s="194"/>
      <c r="AM49" s="194"/>
      <c r="AN49" s="194"/>
      <c r="AO49" s="190">
        <f t="shared" si="40"/>
        <v>21</v>
      </c>
      <c r="AP49" s="194"/>
      <c r="AQ49" s="194"/>
      <c r="AR49" s="194"/>
      <c r="AS49" s="194"/>
      <c r="AT49" s="190">
        <f t="shared" si="41"/>
        <v>21</v>
      </c>
      <c r="AU49" s="194"/>
      <c r="AV49" s="194"/>
      <c r="AW49" s="194"/>
      <c r="AX49" s="194"/>
      <c r="AY49" s="190">
        <f t="shared" si="42"/>
        <v>21</v>
      </c>
      <c r="AZ49" s="194"/>
      <c r="BA49" s="194"/>
      <c r="BB49" s="194"/>
      <c r="BC49" s="194"/>
      <c r="BD49" s="190">
        <f t="shared" si="43"/>
        <v>21</v>
      </c>
      <c r="BE49" s="194"/>
      <c r="BF49" s="194"/>
      <c r="BG49" s="194"/>
      <c r="BH49" s="194"/>
      <c r="BI49" s="190">
        <f t="shared" si="44"/>
        <v>21</v>
      </c>
      <c r="BJ49" s="194"/>
      <c r="BK49" s="194"/>
      <c r="BL49" s="194"/>
      <c r="BM49" s="194"/>
      <c r="BN49" s="190">
        <f t="shared" si="45"/>
        <v>21</v>
      </c>
      <c r="BO49" s="194"/>
      <c r="BP49" s="194"/>
      <c r="BQ49" s="194"/>
      <c r="BR49" s="194"/>
      <c r="BS49" s="190">
        <f t="shared" si="46"/>
        <v>21</v>
      </c>
    </row>
    <row r="50" spans="1:71" x14ac:dyDescent="0.25">
      <c r="A50" s="20"/>
      <c r="B50" s="1" t="s">
        <v>221</v>
      </c>
      <c r="C50" s="12">
        <v>71</v>
      </c>
      <c r="D50" s="12">
        <v>6587</v>
      </c>
      <c r="E50" s="1">
        <v>15</v>
      </c>
      <c r="F50" s="1"/>
      <c r="G50" s="2">
        <f t="shared" si="48"/>
        <v>0.93333333333333335</v>
      </c>
      <c r="H50" s="72">
        <v>9</v>
      </c>
      <c r="I50" s="72">
        <f t="shared" si="47"/>
        <v>9</v>
      </c>
      <c r="J50" s="82"/>
      <c r="K50" s="9">
        <v>2023</v>
      </c>
      <c r="L50" s="9">
        <v>2023</v>
      </c>
      <c r="M50" s="9"/>
      <c r="N50" s="9"/>
      <c r="O50" s="9"/>
      <c r="P50" s="72">
        <f t="shared" si="49"/>
        <v>9</v>
      </c>
      <c r="Q50" s="53"/>
      <c r="R50" s="9"/>
      <c r="S50" s="9"/>
      <c r="T50" s="9"/>
      <c r="U50" s="1">
        <f t="shared" si="36"/>
        <v>9</v>
      </c>
      <c r="V50" s="9"/>
      <c r="W50" s="9"/>
      <c r="X50" s="9"/>
      <c r="Y50" s="9"/>
      <c r="Z50" s="1">
        <f t="shared" si="37"/>
        <v>9</v>
      </c>
      <c r="AA50" s="9"/>
      <c r="AB50" s="9"/>
      <c r="AC50" s="9"/>
      <c r="AD50" s="9"/>
      <c r="AE50" s="1">
        <f t="shared" si="38"/>
        <v>9</v>
      </c>
      <c r="AF50" s="9"/>
      <c r="AG50" s="9"/>
      <c r="AH50" s="9">
        <v>5</v>
      </c>
      <c r="AI50" s="9"/>
      <c r="AJ50" s="1">
        <f t="shared" si="39"/>
        <v>14</v>
      </c>
      <c r="AK50" s="9"/>
      <c r="AL50" s="9"/>
      <c r="AM50" s="9"/>
      <c r="AN50" s="9"/>
      <c r="AO50" s="1">
        <f t="shared" si="40"/>
        <v>14</v>
      </c>
      <c r="AP50" s="9"/>
      <c r="AQ50" s="9"/>
      <c r="AR50" s="9"/>
      <c r="AS50" s="9"/>
      <c r="AT50" s="1">
        <f t="shared" si="41"/>
        <v>14</v>
      </c>
      <c r="AU50" s="9"/>
      <c r="AV50" s="9"/>
      <c r="AW50" s="9"/>
      <c r="AX50" s="9"/>
      <c r="AY50" s="1">
        <f t="shared" si="42"/>
        <v>14</v>
      </c>
      <c r="AZ50" s="9"/>
      <c r="BA50" s="9"/>
      <c r="BB50" s="9"/>
      <c r="BC50" s="9"/>
      <c r="BD50" s="1">
        <f t="shared" si="43"/>
        <v>14</v>
      </c>
      <c r="BE50" s="9"/>
      <c r="BF50" s="9"/>
      <c r="BG50" s="9"/>
      <c r="BH50" s="9"/>
      <c r="BI50" s="1">
        <f t="shared" si="44"/>
        <v>14</v>
      </c>
      <c r="BJ50" s="9"/>
      <c r="BK50" s="9"/>
      <c r="BL50" s="9"/>
      <c r="BM50" s="9"/>
      <c r="BN50" s="1">
        <f t="shared" si="45"/>
        <v>14</v>
      </c>
      <c r="BO50" s="9"/>
      <c r="BP50" s="9"/>
      <c r="BQ50" s="9"/>
      <c r="BR50" s="9"/>
      <c r="BS50" s="1">
        <f t="shared" si="46"/>
        <v>14</v>
      </c>
    </row>
    <row r="51" spans="1:71" x14ac:dyDescent="0.25">
      <c r="A51" s="20"/>
      <c r="B51" s="122" t="s">
        <v>179</v>
      </c>
      <c r="C51" s="12">
        <v>99</v>
      </c>
      <c r="D51" s="12">
        <v>2735</v>
      </c>
      <c r="E51" s="11">
        <v>18</v>
      </c>
      <c r="F51" s="1"/>
      <c r="G51" s="2">
        <f t="shared" si="48"/>
        <v>0.88888888888888884</v>
      </c>
      <c r="H51" s="72">
        <v>12</v>
      </c>
      <c r="I51" s="72">
        <f t="shared" si="47"/>
        <v>13</v>
      </c>
      <c r="J51" s="82">
        <v>1</v>
      </c>
      <c r="K51" s="9">
        <v>2023</v>
      </c>
      <c r="L51" s="9">
        <v>2023</v>
      </c>
      <c r="M51" s="9"/>
      <c r="N51" s="9"/>
      <c r="O51" s="9"/>
      <c r="P51" s="72">
        <f t="shared" si="49"/>
        <v>12</v>
      </c>
      <c r="Q51" s="53"/>
      <c r="R51" s="9"/>
      <c r="S51" s="9"/>
      <c r="T51" s="9"/>
      <c r="U51" s="1">
        <f t="shared" si="36"/>
        <v>12</v>
      </c>
      <c r="V51" s="9"/>
      <c r="W51" s="9"/>
      <c r="X51" s="9"/>
      <c r="Y51" s="9"/>
      <c r="Z51" s="1">
        <f t="shared" si="37"/>
        <v>12</v>
      </c>
      <c r="AA51" s="9"/>
      <c r="AB51" s="9"/>
      <c r="AC51" s="9"/>
      <c r="AD51" s="9"/>
      <c r="AE51" s="1">
        <f t="shared" si="38"/>
        <v>12</v>
      </c>
      <c r="AF51" s="9"/>
      <c r="AG51" s="9"/>
      <c r="AH51" s="9"/>
      <c r="AI51" s="9"/>
      <c r="AJ51" s="1">
        <f t="shared" si="39"/>
        <v>12</v>
      </c>
      <c r="AK51" s="9">
        <v>1</v>
      </c>
      <c r="AL51" s="9"/>
      <c r="AM51" s="9">
        <v>3</v>
      </c>
      <c r="AN51" s="9"/>
      <c r="AO51" s="1">
        <f t="shared" si="40"/>
        <v>16</v>
      </c>
      <c r="AP51" s="9"/>
      <c r="AQ51" s="9"/>
      <c r="AR51" s="9"/>
      <c r="AS51" s="9"/>
      <c r="AT51" s="1">
        <f t="shared" si="41"/>
        <v>16</v>
      </c>
      <c r="AU51" s="9"/>
      <c r="AV51" s="9"/>
      <c r="AW51" s="9"/>
      <c r="AX51" s="9"/>
      <c r="AY51" s="1">
        <f t="shared" si="42"/>
        <v>16</v>
      </c>
      <c r="AZ51" s="9"/>
      <c r="BA51" s="9"/>
      <c r="BB51" s="9"/>
      <c r="BC51" s="9"/>
      <c r="BD51" s="1">
        <f t="shared" si="43"/>
        <v>16</v>
      </c>
      <c r="BE51" s="9"/>
      <c r="BF51" s="9"/>
      <c r="BG51" s="9"/>
      <c r="BH51" s="9"/>
      <c r="BI51" s="1">
        <f t="shared" si="44"/>
        <v>16</v>
      </c>
      <c r="BJ51" s="9"/>
      <c r="BK51" s="9"/>
      <c r="BL51" s="9"/>
      <c r="BM51" s="9"/>
      <c r="BN51" s="1">
        <f t="shared" si="45"/>
        <v>16</v>
      </c>
      <c r="BO51" s="9"/>
      <c r="BP51" s="9"/>
      <c r="BQ51" s="9"/>
      <c r="BR51" s="9"/>
      <c r="BS51" s="1">
        <f t="shared" si="46"/>
        <v>16</v>
      </c>
    </row>
    <row r="52" spans="1:71" s="92" customFormat="1" x14ac:dyDescent="0.25">
      <c r="A52" s="88"/>
      <c r="B52" s="88"/>
      <c r="C52" s="88"/>
      <c r="D52" s="88"/>
      <c r="E52" s="88"/>
      <c r="F52" s="88"/>
      <c r="G52" s="88"/>
      <c r="H52" s="90"/>
      <c r="I52" s="90"/>
      <c r="J52" s="90"/>
      <c r="K52" s="88"/>
      <c r="L52" s="88"/>
      <c r="M52" s="88">
        <f>SUM(M37:M51)</f>
        <v>1</v>
      </c>
      <c r="N52" s="88">
        <f>SUM(N37:N51)</f>
        <v>46</v>
      </c>
      <c r="O52" s="88">
        <f>SUM(O37:O51)</f>
        <v>0</v>
      </c>
      <c r="P52" s="90">
        <f t="shared" ref="P52:AU52" si="50">SUM(P36:P51)</f>
        <v>236</v>
      </c>
      <c r="Q52" s="90">
        <f t="shared" si="50"/>
        <v>0</v>
      </c>
      <c r="R52" s="90">
        <f t="shared" si="50"/>
        <v>1</v>
      </c>
      <c r="S52" s="90">
        <f t="shared" si="50"/>
        <v>20</v>
      </c>
      <c r="T52" s="90">
        <f t="shared" si="50"/>
        <v>1</v>
      </c>
      <c r="U52" s="90">
        <f t="shared" si="50"/>
        <v>258</v>
      </c>
      <c r="V52" s="90">
        <f t="shared" si="50"/>
        <v>1</v>
      </c>
      <c r="W52" s="90">
        <f t="shared" si="50"/>
        <v>0</v>
      </c>
      <c r="X52" s="90">
        <f t="shared" si="50"/>
        <v>19</v>
      </c>
      <c r="Y52" s="90">
        <f t="shared" si="50"/>
        <v>0</v>
      </c>
      <c r="Z52" s="90">
        <f t="shared" si="50"/>
        <v>278</v>
      </c>
      <c r="AA52" s="90">
        <f t="shared" si="50"/>
        <v>1</v>
      </c>
      <c r="AB52" s="90">
        <f t="shared" si="50"/>
        <v>3</v>
      </c>
      <c r="AC52" s="90">
        <f t="shared" si="50"/>
        <v>0</v>
      </c>
      <c r="AD52" s="90">
        <f t="shared" si="50"/>
        <v>0</v>
      </c>
      <c r="AE52" s="90">
        <f t="shared" si="50"/>
        <v>282</v>
      </c>
      <c r="AF52" s="90">
        <f t="shared" si="50"/>
        <v>0</v>
      </c>
      <c r="AG52" s="90">
        <f t="shared" si="50"/>
        <v>3</v>
      </c>
      <c r="AH52" s="90">
        <f t="shared" si="50"/>
        <v>43</v>
      </c>
      <c r="AI52" s="90">
        <f t="shared" si="50"/>
        <v>0</v>
      </c>
      <c r="AJ52" s="90">
        <f t="shared" si="50"/>
        <v>328</v>
      </c>
      <c r="AK52" s="90">
        <f t="shared" si="50"/>
        <v>1</v>
      </c>
      <c r="AL52" s="90">
        <f t="shared" si="50"/>
        <v>0</v>
      </c>
      <c r="AM52" s="90">
        <f t="shared" si="50"/>
        <v>7</v>
      </c>
      <c r="AN52" s="90">
        <f t="shared" si="50"/>
        <v>0</v>
      </c>
      <c r="AO52" s="90">
        <f t="shared" si="50"/>
        <v>336</v>
      </c>
      <c r="AP52" s="90">
        <f t="shared" si="50"/>
        <v>0</v>
      </c>
      <c r="AQ52" s="90">
        <f t="shared" si="50"/>
        <v>0</v>
      </c>
      <c r="AR52" s="90">
        <f t="shared" si="50"/>
        <v>0</v>
      </c>
      <c r="AS52" s="90">
        <f t="shared" si="50"/>
        <v>0</v>
      </c>
      <c r="AT52" s="90">
        <f t="shared" si="50"/>
        <v>336</v>
      </c>
      <c r="AU52" s="90">
        <f t="shared" si="50"/>
        <v>0</v>
      </c>
      <c r="AV52" s="90">
        <f t="shared" ref="AV52:BS52" si="51">SUM(AV36:AV51)</f>
        <v>0</v>
      </c>
      <c r="AW52" s="90">
        <f t="shared" si="51"/>
        <v>0</v>
      </c>
      <c r="AX52" s="90">
        <f t="shared" si="51"/>
        <v>0</v>
      </c>
      <c r="AY52" s="90">
        <f t="shared" si="51"/>
        <v>336</v>
      </c>
      <c r="AZ52" s="90">
        <f t="shared" si="51"/>
        <v>0</v>
      </c>
      <c r="BA52" s="90">
        <f t="shared" si="51"/>
        <v>0</v>
      </c>
      <c r="BB52" s="90">
        <f t="shared" si="51"/>
        <v>0</v>
      </c>
      <c r="BC52" s="90">
        <f t="shared" si="51"/>
        <v>0</v>
      </c>
      <c r="BD52" s="90">
        <f t="shared" si="51"/>
        <v>336</v>
      </c>
      <c r="BE52" s="90">
        <f t="shared" si="51"/>
        <v>0</v>
      </c>
      <c r="BF52" s="90">
        <f t="shared" si="51"/>
        <v>0</v>
      </c>
      <c r="BG52" s="90">
        <f t="shared" si="51"/>
        <v>0</v>
      </c>
      <c r="BH52" s="90">
        <f t="shared" si="51"/>
        <v>0</v>
      </c>
      <c r="BI52" s="90">
        <f t="shared" si="51"/>
        <v>336</v>
      </c>
      <c r="BJ52" s="90">
        <f t="shared" si="51"/>
        <v>0</v>
      </c>
      <c r="BK52" s="90">
        <f t="shared" si="51"/>
        <v>0</v>
      </c>
      <c r="BL52" s="90">
        <f t="shared" si="51"/>
        <v>0</v>
      </c>
      <c r="BM52" s="90">
        <f t="shared" si="51"/>
        <v>0</v>
      </c>
      <c r="BN52" s="90">
        <f t="shared" si="51"/>
        <v>336</v>
      </c>
      <c r="BO52" s="90">
        <f t="shared" si="51"/>
        <v>0</v>
      </c>
      <c r="BP52" s="90">
        <f t="shared" si="51"/>
        <v>0</v>
      </c>
      <c r="BQ52" s="90">
        <f t="shared" si="51"/>
        <v>0</v>
      </c>
      <c r="BR52" s="90">
        <f t="shared" si="51"/>
        <v>0</v>
      </c>
      <c r="BS52" s="90">
        <f t="shared" si="51"/>
        <v>336</v>
      </c>
    </row>
    <row r="53" spans="1:71" x14ac:dyDescent="0.25">
      <c r="A53" s="1"/>
      <c r="B53" s="1" t="s">
        <v>229</v>
      </c>
      <c r="C53" s="1">
        <f>COUNT(C36:C51)</f>
        <v>15</v>
      </c>
      <c r="D53" s="1"/>
      <c r="E53" s="1">
        <f>SUM(E36:E51)</f>
        <v>358</v>
      </c>
      <c r="F53" s="1">
        <f>SUM(E36:E51)+1</f>
        <v>359</v>
      </c>
      <c r="G53" s="2">
        <f>$BS52/F53</f>
        <v>0.93593314763231195</v>
      </c>
      <c r="H53" s="72">
        <f>SUM(H36:H51)</f>
        <v>189</v>
      </c>
      <c r="I53" s="72">
        <f>SUM(I36:I51)</f>
        <v>195</v>
      </c>
      <c r="J53" s="72">
        <f>SUM(J36:J51)</f>
        <v>6</v>
      </c>
      <c r="K53" s="1"/>
      <c r="L53" s="1"/>
      <c r="M53" s="1"/>
      <c r="N53" s="1"/>
      <c r="O53" s="1"/>
      <c r="P53" s="2">
        <f>P52/F53</f>
        <v>0.65738161559888575</v>
      </c>
      <c r="Q53" s="1"/>
      <c r="R53" s="1">
        <f>M52+R52</f>
        <v>2</v>
      </c>
      <c r="S53" s="1">
        <f>N52+S52</f>
        <v>66</v>
      </c>
      <c r="T53" s="1">
        <f>O52+T52</f>
        <v>1</v>
      </c>
      <c r="U53" s="2">
        <f>U52/F53</f>
        <v>0.71866295264623958</v>
      </c>
      <c r="V53" s="1"/>
      <c r="W53" s="1">
        <f>R53+W52</f>
        <v>2</v>
      </c>
      <c r="X53" s="1">
        <f>S53+X52</f>
        <v>85</v>
      </c>
      <c r="Y53" s="1">
        <f>T53+Y52</f>
        <v>1</v>
      </c>
      <c r="Z53" s="2">
        <f>Z52/F53</f>
        <v>0.77437325905292476</v>
      </c>
      <c r="AA53" s="1"/>
      <c r="AB53" s="1">
        <f>W53+AB52</f>
        <v>5</v>
      </c>
      <c r="AC53" s="1">
        <f>X53+AC52</f>
        <v>85</v>
      </c>
      <c r="AD53" s="1">
        <f>Y53+AD52</f>
        <v>1</v>
      </c>
      <c r="AE53" s="2">
        <f>AE52/F53</f>
        <v>0.78551532033426186</v>
      </c>
      <c r="AF53" s="1"/>
      <c r="AG53" s="1">
        <f>AB53+AG52</f>
        <v>8</v>
      </c>
      <c r="AH53" s="1">
        <f>AC53+AH52</f>
        <v>128</v>
      </c>
      <c r="AI53" s="1">
        <f>AD53+AI52</f>
        <v>1</v>
      </c>
      <c r="AJ53" s="2">
        <f>AJ52/F53</f>
        <v>0.91364902506963785</v>
      </c>
      <c r="AK53" s="1"/>
      <c r="AL53" s="1">
        <f>AG53+AL52</f>
        <v>8</v>
      </c>
      <c r="AM53" s="1">
        <f>AH53+AM52</f>
        <v>135</v>
      </c>
      <c r="AN53" s="1">
        <f>AI53+AN52</f>
        <v>1</v>
      </c>
      <c r="AO53" s="2">
        <f>AO52/F53</f>
        <v>0.93593314763231195</v>
      </c>
      <c r="AP53" s="1"/>
      <c r="AQ53" s="1">
        <f>AL53+AQ52</f>
        <v>8</v>
      </c>
      <c r="AR53" s="1">
        <f>AM53+AR52</f>
        <v>135</v>
      </c>
      <c r="AS53" s="1">
        <f>AN53+AS52</f>
        <v>1</v>
      </c>
      <c r="AT53" s="2">
        <f>AT52/F53</f>
        <v>0.93593314763231195</v>
      </c>
      <c r="AU53" s="1"/>
      <c r="AV53" s="1">
        <f>AQ53+AV52</f>
        <v>8</v>
      </c>
      <c r="AW53" s="1">
        <f>AR53+AW52</f>
        <v>135</v>
      </c>
      <c r="AX53" s="1">
        <f>AS53+AX52</f>
        <v>1</v>
      </c>
      <c r="AY53" s="2">
        <f>AY52/F53</f>
        <v>0.93593314763231195</v>
      </c>
      <c r="AZ53" s="1"/>
      <c r="BA53" s="1">
        <f>AV53+BA52</f>
        <v>8</v>
      </c>
      <c r="BB53" s="1">
        <f>AW53+BB52</f>
        <v>135</v>
      </c>
      <c r="BC53" s="1">
        <f>AX53+BC52</f>
        <v>1</v>
      </c>
      <c r="BD53" s="2">
        <f>BD52/F53</f>
        <v>0.93593314763231195</v>
      </c>
      <c r="BE53" s="1"/>
      <c r="BF53" s="1">
        <f>BA53+BF52</f>
        <v>8</v>
      </c>
      <c r="BG53" s="1">
        <f>BB53+BG52</f>
        <v>135</v>
      </c>
      <c r="BH53" s="1">
        <f>BC53+BH52</f>
        <v>1</v>
      </c>
      <c r="BI53" s="2">
        <f>BI52/F53</f>
        <v>0.93593314763231195</v>
      </c>
      <c r="BJ53" s="1"/>
      <c r="BK53" s="1">
        <f>BF53+BK52</f>
        <v>8</v>
      </c>
      <c r="BL53" s="1">
        <f>BG53+BL52</f>
        <v>135</v>
      </c>
      <c r="BM53" s="1">
        <f>BH53+BM52</f>
        <v>1</v>
      </c>
      <c r="BN53" s="2">
        <f>BN52/F53</f>
        <v>0.93593314763231195</v>
      </c>
      <c r="BO53" s="1"/>
      <c r="BP53" s="1">
        <f>BK53+BP52</f>
        <v>8</v>
      </c>
      <c r="BQ53" s="1">
        <f>BL53+BQ52</f>
        <v>135</v>
      </c>
      <c r="BR53" s="1">
        <f>BM53+BR52</f>
        <v>1</v>
      </c>
      <c r="BS53" s="2">
        <f>BS52/F53</f>
        <v>0.93593314763231195</v>
      </c>
    </row>
    <row r="55" spans="1:71" x14ac:dyDescent="0.25">
      <c r="A55" s="20" t="s">
        <v>101</v>
      </c>
      <c r="B55" s="1"/>
      <c r="C55" s="1"/>
      <c r="D55" s="1"/>
      <c r="E55" s="16"/>
      <c r="F55" s="1"/>
      <c r="G55" s="2"/>
      <c r="H55" s="72"/>
      <c r="I55" s="72"/>
      <c r="J55" s="82"/>
      <c r="K55" s="9">
        <v>2023</v>
      </c>
      <c r="L55" s="9">
        <v>2023</v>
      </c>
      <c r="M55" s="9"/>
      <c r="N55" s="9"/>
      <c r="O55" s="9"/>
      <c r="P55" s="72">
        <f>+H55</f>
        <v>0</v>
      </c>
      <c r="Q55" s="9"/>
      <c r="R55" s="9"/>
      <c r="S55" s="9"/>
      <c r="T55" s="9"/>
      <c r="U55" s="1">
        <f t="shared" ref="U55:U61" si="52">SUM(P55:T55)</f>
        <v>0</v>
      </c>
      <c r="V55" s="9"/>
      <c r="W55" s="9"/>
      <c r="X55" s="9"/>
      <c r="Y55" s="9"/>
      <c r="Z55" s="1">
        <f t="shared" ref="Z55:Z61" si="53">SUM(U55:Y55)</f>
        <v>0</v>
      </c>
      <c r="AA55" s="9"/>
      <c r="AB55" s="9"/>
      <c r="AC55" s="9"/>
      <c r="AD55" s="9"/>
      <c r="AE55" s="1">
        <f t="shared" ref="AE55:AE61" si="54">SUM(Z55:AD55)</f>
        <v>0</v>
      </c>
      <c r="AF55" s="9"/>
      <c r="AG55" s="9"/>
      <c r="AH55" s="9"/>
      <c r="AI55" s="9"/>
      <c r="AJ55" s="1">
        <f t="shared" ref="AJ55:AJ61" si="55">SUM(AE55:AI55)</f>
        <v>0</v>
      </c>
      <c r="AK55" s="9"/>
      <c r="AL55" s="9"/>
      <c r="AM55" s="9"/>
      <c r="AN55" s="9"/>
      <c r="AO55" s="1">
        <f t="shared" ref="AO55:AO61" si="56">SUM(AJ55:AN55)</f>
        <v>0</v>
      </c>
      <c r="AP55" s="9"/>
      <c r="AQ55" s="9"/>
      <c r="AR55" s="9"/>
      <c r="AS55" s="9"/>
      <c r="AT55" s="1">
        <f t="shared" ref="AT55:AT61" si="57">SUM(AO55:AS55)</f>
        <v>0</v>
      </c>
      <c r="AU55" s="9"/>
      <c r="AV55" s="9"/>
      <c r="AW55" s="9"/>
      <c r="AX55" s="9"/>
      <c r="AY55" s="1">
        <f t="shared" ref="AY55:AY61" si="58">SUM(AT55:AX55)</f>
        <v>0</v>
      </c>
      <c r="AZ55" s="9"/>
      <c r="BA55" s="9"/>
      <c r="BB55" s="9"/>
      <c r="BC55" s="9"/>
      <c r="BD55" s="1">
        <f t="shared" ref="BD55:BD61" si="59">SUM(AY55:BC55)</f>
        <v>0</v>
      </c>
      <c r="BE55" s="9"/>
      <c r="BF55" s="9"/>
      <c r="BG55" s="9"/>
      <c r="BH55" s="9"/>
      <c r="BI55" s="1">
        <f t="shared" ref="BI55:BI61" si="60">SUM(BD55:BH55)</f>
        <v>0</v>
      </c>
      <c r="BJ55" s="9"/>
      <c r="BK55" s="9"/>
      <c r="BL55" s="9"/>
      <c r="BM55" s="9"/>
      <c r="BN55" s="1">
        <f t="shared" ref="BN55:BN61" si="61">SUM(BI55:BM55)</f>
        <v>0</v>
      </c>
      <c r="BO55" s="9"/>
      <c r="BP55" s="9"/>
      <c r="BQ55" s="9"/>
      <c r="BR55" s="9"/>
      <c r="BS55" s="1">
        <f t="shared" ref="BS55:BS61" si="62">SUM(BN55:BR55)</f>
        <v>0</v>
      </c>
    </row>
    <row r="56" spans="1:71" x14ac:dyDescent="0.25">
      <c r="A56" s="20"/>
      <c r="B56" s="1" t="s">
        <v>379</v>
      </c>
      <c r="C56" s="12">
        <v>1</v>
      </c>
      <c r="D56" s="1"/>
      <c r="E56" s="113">
        <v>18</v>
      </c>
      <c r="F56" s="1"/>
      <c r="G56" s="2">
        <f>$BS56/E56</f>
        <v>0.3888888888888889</v>
      </c>
      <c r="H56" s="72">
        <v>4</v>
      </c>
      <c r="I56" s="72">
        <f t="shared" ref="I56:I61" si="63">+H56+J56</f>
        <v>7</v>
      </c>
      <c r="J56" s="82">
        <v>3</v>
      </c>
      <c r="K56" s="9">
        <v>2023</v>
      </c>
      <c r="L56" s="9">
        <v>2023</v>
      </c>
      <c r="M56" s="9"/>
      <c r="N56" s="9"/>
      <c r="O56" s="9"/>
      <c r="P56" s="72">
        <f t="shared" ref="P56:P61" si="64">SUM(M56:O56)+H56</f>
        <v>4</v>
      </c>
      <c r="Q56" s="9"/>
      <c r="R56" s="9"/>
      <c r="S56" s="9"/>
      <c r="T56" s="9"/>
      <c r="U56" s="1">
        <f t="shared" si="52"/>
        <v>4</v>
      </c>
      <c r="V56" s="9">
        <v>2</v>
      </c>
      <c r="W56" s="9"/>
      <c r="X56" s="9"/>
      <c r="Y56" s="9"/>
      <c r="Z56" s="1">
        <f t="shared" si="53"/>
        <v>6</v>
      </c>
      <c r="AA56" s="9">
        <v>1</v>
      </c>
      <c r="AB56" s="9"/>
      <c r="AC56" s="9"/>
      <c r="AD56" s="9"/>
      <c r="AE56" s="1">
        <f t="shared" si="54"/>
        <v>7</v>
      </c>
      <c r="AF56" s="9"/>
      <c r="AG56" s="9"/>
      <c r="AH56" s="9"/>
      <c r="AI56" s="9"/>
      <c r="AJ56" s="1">
        <f t="shared" si="55"/>
        <v>7</v>
      </c>
      <c r="AK56" s="9"/>
      <c r="AL56" s="9"/>
      <c r="AM56" s="9"/>
      <c r="AN56" s="9"/>
      <c r="AO56" s="1">
        <f t="shared" si="56"/>
        <v>7</v>
      </c>
      <c r="AP56" s="9"/>
      <c r="AQ56" s="9"/>
      <c r="AR56" s="9"/>
      <c r="AS56" s="9"/>
      <c r="AT56" s="1">
        <f t="shared" si="57"/>
        <v>7</v>
      </c>
      <c r="AU56" s="9"/>
      <c r="AV56" s="9"/>
      <c r="AW56" s="9"/>
      <c r="AX56" s="9"/>
      <c r="AY56" s="1">
        <f t="shared" si="58"/>
        <v>7</v>
      </c>
      <c r="AZ56" s="9"/>
      <c r="BA56" s="9"/>
      <c r="BB56" s="9"/>
      <c r="BC56" s="9"/>
      <c r="BD56" s="1">
        <f t="shared" si="59"/>
        <v>7</v>
      </c>
      <c r="BE56" s="9"/>
      <c r="BF56" s="9"/>
      <c r="BG56" s="9"/>
      <c r="BH56" s="9"/>
      <c r="BI56" s="1">
        <f t="shared" si="60"/>
        <v>7</v>
      </c>
      <c r="BJ56" s="9"/>
      <c r="BK56" s="9"/>
      <c r="BL56" s="9"/>
      <c r="BM56" s="9"/>
      <c r="BN56" s="1">
        <f t="shared" si="61"/>
        <v>7</v>
      </c>
      <c r="BO56" s="9"/>
      <c r="BP56" s="9"/>
      <c r="BQ56" s="9"/>
      <c r="BR56" s="9"/>
      <c r="BS56" s="1">
        <f t="shared" si="62"/>
        <v>7</v>
      </c>
    </row>
    <row r="57" spans="1:71" x14ac:dyDescent="0.25">
      <c r="A57" s="20"/>
      <c r="B57" s="17" t="s">
        <v>352</v>
      </c>
      <c r="C57" s="12">
        <v>6</v>
      </c>
      <c r="D57" s="12">
        <v>10567</v>
      </c>
      <c r="E57" s="113">
        <v>16</v>
      </c>
      <c r="F57" s="1"/>
      <c r="G57" s="2">
        <f t="shared" ref="G57:G61" si="65">$BS57/E57</f>
        <v>0.8125</v>
      </c>
      <c r="H57" s="72">
        <v>12</v>
      </c>
      <c r="I57" s="72">
        <f t="shared" si="63"/>
        <v>12</v>
      </c>
      <c r="J57" s="82"/>
      <c r="K57" s="9">
        <v>2023</v>
      </c>
      <c r="L57" s="9">
        <v>2023</v>
      </c>
      <c r="M57" s="9"/>
      <c r="N57" s="9"/>
      <c r="O57" s="9"/>
      <c r="P57" s="72">
        <f t="shared" si="64"/>
        <v>12</v>
      </c>
      <c r="Q57" s="9"/>
      <c r="R57" s="9"/>
      <c r="S57" s="9"/>
      <c r="T57" s="9"/>
      <c r="U57" s="1">
        <f t="shared" si="52"/>
        <v>12</v>
      </c>
      <c r="V57" s="9"/>
      <c r="W57" s="9"/>
      <c r="X57" s="9"/>
      <c r="Y57" s="9"/>
      <c r="Z57" s="1">
        <f t="shared" si="53"/>
        <v>12</v>
      </c>
      <c r="AA57" s="9"/>
      <c r="AB57" s="9"/>
      <c r="AC57" s="9"/>
      <c r="AD57" s="9"/>
      <c r="AE57" s="1">
        <f t="shared" si="54"/>
        <v>12</v>
      </c>
      <c r="AF57" s="9"/>
      <c r="AG57" s="9">
        <v>1</v>
      </c>
      <c r="AH57" s="9"/>
      <c r="AI57" s="9"/>
      <c r="AJ57" s="1">
        <f t="shared" si="55"/>
        <v>13</v>
      </c>
      <c r="AK57" s="9"/>
      <c r="AL57" s="9"/>
      <c r="AM57" s="9"/>
      <c r="AN57" s="9"/>
      <c r="AO57" s="1">
        <f t="shared" si="56"/>
        <v>13</v>
      </c>
      <c r="AP57" s="9"/>
      <c r="AQ57" s="9"/>
      <c r="AR57" s="9"/>
      <c r="AS57" s="9"/>
      <c r="AT57" s="1">
        <f t="shared" si="57"/>
        <v>13</v>
      </c>
      <c r="AU57" s="9"/>
      <c r="AV57" s="9"/>
      <c r="AW57" s="9"/>
      <c r="AX57" s="9"/>
      <c r="AY57" s="1">
        <f t="shared" si="58"/>
        <v>13</v>
      </c>
      <c r="AZ57" s="9"/>
      <c r="BA57" s="9"/>
      <c r="BB57" s="9"/>
      <c r="BC57" s="9"/>
      <c r="BD57" s="1">
        <f t="shared" si="59"/>
        <v>13</v>
      </c>
      <c r="BE57" s="9"/>
      <c r="BF57" s="9"/>
      <c r="BG57" s="139"/>
      <c r="BH57" s="9"/>
      <c r="BI57" s="1">
        <f t="shared" si="60"/>
        <v>13</v>
      </c>
      <c r="BJ57" s="9"/>
      <c r="BK57" s="9"/>
      <c r="BL57" s="9"/>
      <c r="BM57" s="9"/>
      <c r="BN57" s="1">
        <f t="shared" si="61"/>
        <v>13</v>
      </c>
      <c r="BO57" s="9"/>
      <c r="BP57" s="9"/>
      <c r="BQ57" s="9"/>
      <c r="BR57" s="9"/>
      <c r="BS57" s="1">
        <f t="shared" si="62"/>
        <v>13</v>
      </c>
    </row>
    <row r="58" spans="1:71" x14ac:dyDescent="0.25">
      <c r="A58" s="20"/>
      <c r="B58" s="17" t="s">
        <v>184</v>
      </c>
      <c r="C58" s="12">
        <v>7</v>
      </c>
      <c r="D58" s="12">
        <v>3036</v>
      </c>
      <c r="E58" s="113">
        <v>47</v>
      </c>
      <c r="F58" s="1"/>
      <c r="G58" s="2">
        <f t="shared" si="65"/>
        <v>0.91489361702127658</v>
      </c>
      <c r="H58" s="72">
        <v>38</v>
      </c>
      <c r="I58" s="72">
        <f t="shared" si="63"/>
        <v>38</v>
      </c>
      <c r="J58" s="82"/>
      <c r="K58" s="9">
        <v>2023</v>
      </c>
      <c r="L58" s="9">
        <v>2023</v>
      </c>
      <c r="M58" s="9"/>
      <c r="N58" s="9"/>
      <c r="O58" s="9"/>
      <c r="P58" s="72">
        <f t="shared" si="64"/>
        <v>38</v>
      </c>
      <c r="Q58" s="9"/>
      <c r="R58" s="9"/>
      <c r="S58" s="9"/>
      <c r="T58" s="9"/>
      <c r="U58" s="1">
        <f t="shared" si="52"/>
        <v>38</v>
      </c>
      <c r="V58" s="9"/>
      <c r="W58" s="9"/>
      <c r="X58" s="9"/>
      <c r="Y58" s="9"/>
      <c r="Z58" s="1">
        <f t="shared" si="53"/>
        <v>38</v>
      </c>
      <c r="AA58" s="9"/>
      <c r="AB58" s="9"/>
      <c r="AC58" s="9"/>
      <c r="AD58" s="9"/>
      <c r="AE58" s="1">
        <f t="shared" si="54"/>
        <v>38</v>
      </c>
      <c r="AF58" s="9"/>
      <c r="AG58" s="9">
        <v>3</v>
      </c>
      <c r="AH58" s="9"/>
      <c r="AI58" s="9">
        <v>2</v>
      </c>
      <c r="AJ58" s="1">
        <f t="shared" si="55"/>
        <v>43</v>
      </c>
      <c r="AK58" s="9"/>
      <c r="AL58" s="9"/>
      <c r="AM58" s="9"/>
      <c r="AN58" s="9"/>
      <c r="AO58" s="1">
        <f t="shared" si="56"/>
        <v>43</v>
      </c>
      <c r="AP58" s="9"/>
      <c r="AQ58" s="9"/>
      <c r="AR58" s="9"/>
      <c r="AS58" s="9"/>
      <c r="AT58" s="1">
        <f t="shared" si="57"/>
        <v>43</v>
      </c>
      <c r="AU58" s="9"/>
      <c r="AV58" s="9"/>
      <c r="AW58" s="9"/>
      <c r="AX58" s="9"/>
      <c r="AY58" s="1">
        <f t="shared" si="58"/>
        <v>43</v>
      </c>
      <c r="AZ58" s="9"/>
      <c r="BA58" s="9"/>
      <c r="BB58" s="9"/>
      <c r="BC58" s="9"/>
      <c r="BD58" s="1">
        <f t="shared" si="59"/>
        <v>43</v>
      </c>
      <c r="BE58" s="9"/>
      <c r="BF58" s="9"/>
      <c r="BG58" s="9"/>
      <c r="BH58" s="9"/>
      <c r="BI58" s="1">
        <f t="shared" si="60"/>
        <v>43</v>
      </c>
      <c r="BJ58" s="9"/>
      <c r="BK58" s="9"/>
      <c r="BL58" s="9"/>
      <c r="BM58" s="9"/>
      <c r="BN58" s="1">
        <f t="shared" si="61"/>
        <v>43</v>
      </c>
      <c r="BO58" s="9"/>
      <c r="BP58" s="9"/>
      <c r="BQ58" s="9"/>
      <c r="BR58" s="9"/>
      <c r="BS58" s="1">
        <f t="shared" si="62"/>
        <v>43</v>
      </c>
    </row>
    <row r="59" spans="1:71" x14ac:dyDescent="0.25">
      <c r="A59" s="20"/>
      <c r="B59" s="17" t="s">
        <v>41</v>
      </c>
      <c r="C59" s="12">
        <v>12</v>
      </c>
      <c r="D59" s="12">
        <v>4272</v>
      </c>
      <c r="E59" s="16">
        <v>24</v>
      </c>
      <c r="F59" s="1"/>
      <c r="G59" s="2">
        <f t="shared" si="65"/>
        <v>0.95833333333333337</v>
      </c>
      <c r="H59" s="72">
        <v>9</v>
      </c>
      <c r="I59" s="72">
        <f t="shared" si="63"/>
        <v>11</v>
      </c>
      <c r="J59" s="82">
        <v>2</v>
      </c>
      <c r="K59" s="9">
        <v>2023</v>
      </c>
      <c r="L59" s="9">
        <v>2023</v>
      </c>
      <c r="M59" s="9"/>
      <c r="N59" s="9"/>
      <c r="O59" s="9"/>
      <c r="P59" s="72">
        <f t="shared" si="64"/>
        <v>9</v>
      </c>
      <c r="Q59" s="9"/>
      <c r="R59" s="9"/>
      <c r="S59" s="9"/>
      <c r="T59" s="9"/>
      <c r="U59" s="1">
        <f t="shared" si="52"/>
        <v>9</v>
      </c>
      <c r="V59" s="9">
        <v>2</v>
      </c>
      <c r="W59" s="9"/>
      <c r="X59" s="9"/>
      <c r="Y59" s="9"/>
      <c r="Z59" s="1">
        <f t="shared" si="53"/>
        <v>11</v>
      </c>
      <c r="AA59" s="9"/>
      <c r="AB59" s="9"/>
      <c r="AC59" s="9"/>
      <c r="AD59" s="9"/>
      <c r="AE59" s="1">
        <f t="shared" si="54"/>
        <v>11</v>
      </c>
      <c r="AF59" s="9"/>
      <c r="AG59" s="9"/>
      <c r="AH59" s="9">
        <v>12</v>
      </c>
      <c r="AI59" s="9"/>
      <c r="AJ59" s="1">
        <f t="shared" si="55"/>
        <v>23</v>
      </c>
      <c r="AK59" s="9"/>
      <c r="AL59" s="9"/>
      <c r="AM59" s="9"/>
      <c r="AN59" s="9"/>
      <c r="AO59" s="1">
        <f t="shared" si="56"/>
        <v>23</v>
      </c>
      <c r="AP59" s="9"/>
      <c r="AQ59" s="9"/>
      <c r="AR59" s="9"/>
      <c r="AS59" s="9"/>
      <c r="AT59" s="1">
        <f t="shared" si="57"/>
        <v>23</v>
      </c>
      <c r="AU59" s="9"/>
      <c r="AV59" s="9"/>
      <c r="AW59" s="9"/>
      <c r="AX59" s="9"/>
      <c r="AY59" s="1">
        <f t="shared" si="58"/>
        <v>23</v>
      </c>
      <c r="AZ59" s="9"/>
      <c r="BA59" s="9"/>
      <c r="BB59" s="9"/>
      <c r="BC59" s="9"/>
      <c r="BD59" s="1">
        <f t="shared" si="59"/>
        <v>23</v>
      </c>
      <c r="BE59" s="9"/>
      <c r="BF59" s="9"/>
      <c r="BG59" s="9"/>
      <c r="BH59" s="9"/>
      <c r="BI59" s="1">
        <f t="shared" si="60"/>
        <v>23</v>
      </c>
      <c r="BJ59" s="9"/>
      <c r="BK59" s="9"/>
      <c r="BL59" s="9"/>
      <c r="BM59" s="9"/>
      <c r="BN59" s="1">
        <f t="shared" si="61"/>
        <v>23</v>
      </c>
      <c r="BO59" s="9"/>
      <c r="BP59" s="9"/>
      <c r="BQ59" s="9"/>
      <c r="BR59" s="9"/>
      <c r="BS59" s="1">
        <f t="shared" si="62"/>
        <v>23</v>
      </c>
    </row>
    <row r="60" spans="1:71" x14ac:dyDescent="0.25">
      <c r="A60" s="20"/>
      <c r="B60" s="17" t="s">
        <v>331</v>
      </c>
      <c r="C60" s="12">
        <v>15</v>
      </c>
      <c r="D60" s="12"/>
      <c r="E60" s="16">
        <v>50</v>
      </c>
      <c r="F60" s="1"/>
      <c r="G60" s="2">
        <f t="shared" si="65"/>
        <v>0.6</v>
      </c>
      <c r="H60" s="72">
        <v>30</v>
      </c>
      <c r="I60" s="72">
        <f t="shared" si="63"/>
        <v>30</v>
      </c>
      <c r="J60" s="82"/>
      <c r="K60" s="9">
        <v>2023</v>
      </c>
      <c r="L60" s="9">
        <v>2023</v>
      </c>
      <c r="M60" s="9"/>
      <c r="N60" s="9"/>
      <c r="O60" s="9"/>
      <c r="P60" s="72">
        <f t="shared" si="64"/>
        <v>30</v>
      </c>
      <c r="Q60" s="9"/>
      <c r="R60" s="9"/>
      <c r="S60" s="9"/>
      <c r="T60" s="9"/>
      <c r="U60" s="1">
        <f t="shared" si="52"/>
        <v>30</v>
      </c>
      <c r="V60" s="9"/>
      <c r="W60" s="9"/>
      <c r="X60" s="9"/>
      <c r="Y60" s="9"/>
      <c r="Z60" s="1">
        <f t="shared" si="53"/>
        <v>30</v>
      </c>
      <c r="AA60" s="9"/>
      <c r="AB60" s="9"/>
      <c r="AC60" s="9"/>
      <c r="AD60" s="9"/>
      <c r="AE60" s="1">
        <f t="shared" si="54"/>
        <v>30</v>
      </c>
      <c r="AF60" s="9"/>
      <c r="AG60" s="9"/>
      <c r="AH60" s="9"/>
      <c r="AI60" s="9"/>
      <c r="AJ60" s="1">
        <f t="shared" si="55"/>
        <v>30</v>
      </c>
      <c r="AK60" s="9"/>
      <c r="AL60" s="9"/>
      <c r="AM60" s="9"/>
      <c r="AN60" s="9"/>
      <c r="AO60" s="1">
        <f t="shared" si="56"/>
        <v>30</v>
      </c>
      <c r="AP60" s="9"/>
      <c r="AQ60" s="9"/>
      <c r="AR60" s="9"/>
      <c r="AS60" s="9"/>
      <c r="AT60" s="1">
        <f t="shared" si="57"/>
        <v>30</v>
      </c>
      <c r="AU60" s="9"/>
      <c r="AV60" s="9"/>
      <c r="AW60" s="9"/>
      <c r="AX60" s="9"/>
      <c r="AY60" s="1">
        <f t="shared" si="58"/>
        <v>30</v>
      </c>
      <c r="AZ60" s="9"/>
      <c r="BA60" s="9"/>
      <c r="BB60" s="9"/>
      <c r="BC60" s="9"/>
      <c r="BD60" s="1">
        <f t="shared" si="59"/>
        <v>30</v>
      </c>
      <c r="BE60" s="9"/>
      <c r="BF60" s="9"/>
      <c r="BG60" s="9"/>
      <c r="BH60" s="9"/>
      <c r="BI60" s="1">
        <f t="shared" si="60"/>
        <v>30</v>
      </c>
      <c r="BJ60" s="9"/>
      <c r="BK60" s="9"/>
      <c r="BL60" s="9"/>
      <c r="BM60" s="9"/>
      <c r="BN60" s="1">
        <f t="shared" si="61"/>
        <v>30</v>
      </c>
      <c r="BO60" s="9"/>
      <c r="BP60" s="9"/>
      <c r="BQ60" s="9"/>
      <c r="BR60" s="9"/>
      <c r="BS60" s="1">
        <f t="shared" si="62"/>
        <v>30</v>
      </c>
    </row>
    <row r="61" spans="1:71" x14ac:dyDescent="0.25">
      <c r="A61" s="20"/>
      <c r="B61" s="48" t="s">
        <v>286</v>
      </c>
      <c r="C61" s="10">
        <v>17</v>
      </c>
      <c r="D61" s="10">
        <v>5397</v>
      </c>
      <c r="E61" s="49">
        <v>19</v>
      </c>
      <c r="F61" s="1"/>
      <c r="G61" s="2">
        <f t="shared" si="65"/>
        <v>0.63157894736842102</v>
      </c>
      <c r="H61" s="72">
        <v>12</v>
      </c>
      <c r="I61" s="72">
        <f t="shared" si="63"/>
        <v>12</v>
      </c>
      <c r="J61" s="82"/>
      <c r="K61" s="9">
        <v>2023</v>
      </c>
      <c r="L61" s="9">
        <v>2023</v>
      </c>
      <c r="M61" s="9"/>
      <c r="N61" s="9"/>
      <c r="O61" s="9"/>
      <c r="P61" s="72">
        <f t="shared" si="64"/>
        <v>12</v>
      </c>
      <c r="Q61" s="32"/>
      <c r="R61" s="9"/>
      <c r="S61" s="9"/>
      <c r="T61" s="9"/>
      <c r="U61" s="1">
        <f t="shared" si="52"/>
        <v>12</v>
      </c>
      <c r="V61" s="9"/>
      <c r="W61" s="9"/>
      <c r="X61" s="9"/>
      <c r="Y61" s="9"/>
      <c r="Z61" s="1">
        <f t="shared" si="53"/>
        <v>12</v>
      </c>
      <c r="AA61" s="9"/>
      <c r="AB61" s="9"/>
      <c r="AC61" s="9"/>
      <c r="AD61" s="9"/>
      <c r="AE61" s="1">
        <f t="shared" si="54"/>
        <v>12</v>
      </c>
      <c r="AF61" s="9"/>
      <c r="AG61" s="9"/>
      <c r="AH61" s="9"/>
      <c r="AI61" s="9"/>
      <c r="AJ61" s="1">
        <f t="shared" si="55"/>
        <v>12</v>
      </c>
      <c r="AK61" s="9"/>
      <c r="AL61" s="9"/>
      <c r="AM61" s="9"/>
      <c r="AN61" s="9"/>
      <c r="AO61" s="1">
        <f t="shared" si="56"/>
        <v>12</v>
      </c>
      <c r="AP61" s="9"/>
      <c r="AQ61" s="9"/>
      <c r="AR61" s="9"/>
      <c r="AS61" s="9"/>
      <c r="AT61" s="1">
        <f t="shared" si="57"/>
        <v>12</v>
      </c>
      <c r="AU61" s="9"/>
      <c r="AV61" s="9"/>
      <c r="AW61" s="9"/>
      <c r="AX61" s="9"/>
      <c r="AY61" s="1">
        <f t="shared" si="58"/>
        <v>12</v>
      </c>
      <c r="AZ61" s="9"/>
      <c r="BA61" s="9"/>
      <c r="BB61" s="9"/>
      <c r="BC61" s="9"/>
      <c r="BD61" s="1">
        <f t="shared" si="59"/>
        <v>12</v>
      </c>
      <c r="BE61" s="9"/>
      <c r="BF61" s="9"/>
      <c r="BG61" s="9"/>
      <c r="BH61" s="9"/>
      <c r="BI61" s="1">
        <f t="shared" si="60"/>
        <v>12</v>
      </c>
      <c r="BJ61" s="9"/>
      <c r="BK61" s="9"/>
      <c r="BL61" s="9"/>
      <c r="BM61" s="9"/>
      <c r="BN61" s="1">
        <f t="shared" si="61"/>
        <v>12</v>
      </c>
      <c r="BO61" s="9"/>
      <c r="BP61" s="9"/>
      <c r="BQ61" s="9"/>
      <c r="BR61" s="9"/>
      <c r="BS61" s="1">
        <f t="shared" si="62"/>
        <v>12</v>
      </c>
    </row>
    <row r="62" spans="1:71" x14ac:dyDescent="0.25">
      <c r="A62" s="1"/>
      <c r="B62" s="4"/>
      <c r="C62" s="4"/>
      <c r="D62" s="4"/>
      <c r="E62" s="4"/>
      <c r="F62" s="4"/>
      <c r="G62" s="4"/>
      <c r="H62" s="77"/>
      <c r="I62" s="77"/>
      <c r="J62" s="77"/>
      <c r="K62" s="4"/>
      <c r="L62" s="4"/>
      <c r="M62" s="4">
        <f>SUM(M57:M61)</f>
        <v>0</v>
      </c>
      <c r="N62" s="4">
        <f>SUM(N57:N61)</f>
        <v>0</v>
      </c>
      <c r="O62" s="4">
        <f>SUM(O57:O61)</f>
        <v>0</v>
      </c>
      <c r="P62" s="77">
        <f t="shared" ref="P62:AU62" si="66">SUM(P55:P61)</f>
        <v>105</v>
      </c>
      <c r="Q62" s="77">
        <f t="shared" si="66"/>
        <v>0</v>
      </c>
      <c r="R62" s="77">
        <f t="shared" si="66"/>
        <v>0</v>
      </c>
      <c r="S62" s="77">
        <f t="shared" si="66"/>
        <v>0</v>
      </c>
      <c r="T62" s="77">
        <f t="shared" si="66"/>
        <v>0</v>
      </c>
      <c r="U62" s="77">
        <f t="shared" si="66"/>
        <v>105</v>
      </c>
      <c r="V62" s="77">
        <f t="shared" si="66"/>
        <v>4</v>
      </c>
      <c r="W62" s="77">
        <f t="shared" si="66"/>
        <v>0</v>
      </c>
      <c r="X62" s="77">
        <f t="shared" si="66"/>
        <v>0</v>
      </c>
      <c r="Y62" s="77">
        <f t="shared" si="66"/>
        <v>0</v>
      </c>
      <c r="Z62" s="77">
        <f t="shared" si="66"/>
        <v>109</v>
      </c>
      <c r="AA62" s="77">
        <f t="shared" si="66"/>
        <v>1</v>
      </c>
      <c r="AB62" s="77">
        <f t="shared" si="66"/>
        <v>0</v>
      </c>
      <c r="AC62" s="77">
        <f t="shared" si="66"/>
        <v>0</v>
      </c>
      <c r="AD62" s="77">
        <f t="shared" si="66"/>
        <v>0</v>
      </c>
      <c r="AE62" s="77">
        <f t="shared" si="66"/>
        <v>110</v>
      </c>
      <c r="AF62" s="77">
        <f t="shared" si="66"/>
        <v>0</v>
      </c>
      <c r="AG62" s="77">
        <f t="shared" si="66"/>
        <v>4</v>
      </c>
      <c r="AH62" s="77">
        <f t="shared" si="66"/>
        <v>12</v>
      </c>
      <c r="AI62" s="77">
        <f t="shared" si="66"/>
        <v>2</v>
      </c>
      <c r="AJ62" s="77">
        <f t="shared" si="66"/>
        <v>128</v>
      </c>
      <c r="AK62" s="77">
        <f t="shared" si="66"/>
        <v>0</v>
      </c>
      <c r="AL62" s="77">
        <f t="shared" si="66"/>
        <v>0</v>
      </c>
      <c r="AM62" s="77">
        <f t="shared" si="66"/>
        <v>0</v>
      </c>
      <c r="AN62" s="77">
        <f t="shared" si="66"/>
        <v>0</v>
      </c>
      <c r="AO62" s="77">
        <f t="shared" si="66"/>
        <v>128</v>
      </c>
      <c r="AP62" s="77">
        <f t="shared" si="66"/>
        <v>0</v>
      </c>
      <c r="AQ62" s="77">
        <f t="shared" si="66"/>
        <v>0</v>
      </c>
      <c r="AR62" s="77">
        <f t="shared" si="66"/>
        <v>0</v>
      </c>
      <c r="AS62" s="77">
        <f t="shared" si="66"/>
        <v>0</v>
      </c>
      <c r="AT62" s="77">
        <f t="shared" si="66"/>
        <v>128</v>
      </c>
      <c r="AU62" s="77">
        <f t="shared" si="66"/>
        <v>0</v>
      </c>
      <c r="AV62" s="77">
        <f t="shared" ref="AV62:BS62" si="67">SUM(AV55:AV61)</f>
        <v>0</v>
      </c>
      <c r="AW62" s="77">
        <f t="shared" si="67"/>
        <v>0</v>
      </c>
      <c r="AX62" s="77">
        <f t="shared" si="67"/>
        <v>0</v>
      </c>
      <c r="AY62" s="77">
        <f t="shared" si="67"/>
        <v>128</v>
      </c>
      <c r="AZ62" s="77">
        <f t="shared" si="67"/>
        <v>0</v>
      </c>
      <c r="BA62" s="77">
        <f t="shared" si="67"/>
        <v>0</v>
      </c>
      <c r="BB62" s="77">
        <f t="shared" si="67"/>
        <v>0</v>
      </c>
      <c r="BC62" s="77">
        <f t="shared" si="67"/>
        <v>0</v>
      </c>
      <c r="BD62" s="77">
        <f t="shared" si="67"/>
        <v>128</v>
      </c>
      <c r="BE62" s="77">
        <f t="shared" si="67"/>
        <v>0</v>
      </c>
      <c r="BF62" s="77">
        <f t="shared" si="67"/>
        <v>0</v>
      </c>
      <c r="BG62" s="77">
        <f t="shared" si="67"/>
        <v>0</v>
      </c>
      <c r="BH62" s="77">
        <f t="shared" si="67"/>
        <v>0</v>
      </c>
      <c r="BI62" s="77">
        <f t="shared" si="67"/>
        <v>128</v>
      </c>
      <c r="BJ62" s="77">
        <f t="shared" si="67"/>
        <v>0</v>
      </c>
      <c r="BK62" s="77">
        <f t="shared" si="67"/>
        <v>0</v>
      </c>
      <c r="BL62" s="77">
        <f t="shared" si="67"/>
        <v>0</v>
      </c>
      <c r="BM62" s="77">
        <f t="shared" si="67"/>
        <v>0</v>
      </c>
      <c r="BN62" s="77">
        <f t="shared" si="67"/>
        <v>128</v>
      </c>
      <c r="BO62" s="77">
        <f t="shared" si="67"/>
        <v>0</v>
      </c>
      <c r="BP62" s="77">
        <f t="shared" si="67"/>
        <v>0</v>
      </c>
      <c r="BQ62" s="77">
        <f t="shared" si="67"/>
        <v>0</v>
      </c>
      <c r="BR62" s="77">
        <f t="shared" si="67"/>
        <v>0</v>
      </c>
      <c r="BS62" s="77">
        <f t="shared" si="67"/>
        <v>128</v>
      </c>
    </row>
    <row r="63" spans="1:71" x14ac:dyDescent="0.25">
      <c r="A63" s="1"/>
      <c r="B63" s="1" t="s">
        <v>229</v>
      </c>
      <c r="C63" s="1">
        <f>COUNT(C56:C61)</f>
        <v>6</v>
      </c>
      <c r="D63" s="1"/>
      <c r="E63" s="1">
        <f>SUM(E55:E61)</f>
        <v>174</v>
      </c>
      <c r="F63" s="1">
        <f>SUM(E55:E61)+1</f>
        <v>175</v>
      </c>
      <c r="G63" s="2">
        <f>$BS62/F63</f>
        <v>0.73142857142857143</v>
      </c>
      <c r="H63" s="72">
        <f>SUM(H55:H61)</f>
        <v>105</v>
      </c>
      <c r="I63" s="72">
        <f>SUM(I55:I61)</f>
        <v>110</v>
      </c>
      <c r="J63" s="72">
        <f>SUM(J55:J61)</f>
        <v>5</v>
      </c>
      <c r="K63" s="1"/>
      <c r="L63" s="1"/>
      <c r="M63" s="1"/>
      <c r="N63" s="1"/>
      <c r="O63" s="1"/>
      <c r="P63" s="2">
        <f>P62/F63</f>
        <v>0.6</v>
      </c>
      <c r="Q63" s="1"/>
      <c r="R63" s="1">
        <f>M62+R62</f>
        <v>0</v>
      </c>
      <c r="S63" s="1">
        <f>N62+S62</f>
        <v>0</v>
      </c>
      <c r="T63" s="1">
        <f>O62+T62</f>
        <v>0</v>
      </c>
      <c r="U63" s="2">
        <f>U62/F63</f>
        <v>0.6</v>
      </c>
      <c r="V63" s="1"/>
      <c r="W63" s="1">
        <f>R63+W62</f>
        <v>0</v>
      </c>
      <c r="X63" s="1">
        <f>S63+X62</f>
        <v>0</v>
      </c>
      <c r="Y63" s="1">
        <f>T63+Y62</f>
        <v>0</v>
      </c>
      <c r="Z63" s="2">
        <f>Z62/F63</f>
        <v>0.62285714285714289</v>
      </c>
      <c r="AA63" s="1"/>
      <c r="AB63" s="1">
        <f>W63+AB62</f>
        <v>0</v>
      </c>
      <c r="AC63" s="1">
        <f>X63+AC62</f>
        <v>0</v>
      </c>
      <c r="AD63" s="1">
        <f>Y63+AD62</f>
        <v>0</v>
      </c>
      <c r="AE63" s="2">
        <f>AE62/F63</f>
        <v>0.62857142857142856</v>
      </c>
      <c r="AF63" s="1"/>
      <c r="AG63" s="1">
        <f>AB63+AG62</f>
        <v>4</v>
      </c>
      <c r="AH63" s="1">
        <f>AC63+AH62</f>
        <v>12</v>
      </c>
      <c r="AI63" s="1">
        <f>AD63+AI62</f>
        <v>2</v>
      </c>
      <c r="AJ63" s="2">
        <f>AJ62/F63</f>
        <v>0.73142857142857143</v>
      </c>
      <c r="AK63" s="1"/>
      <c r="AL63" s="1">
        <f>AG63+AL62</f>
        <v>4</v>
      </c>
      <c r="AM63" s="1">
        <f>AH63+AM62</f>
        <v>12</v>
      </c>
      <c r="AN63" s="1">
        <f>AI63+AN62</f>
        <v>2</v>
      </c>
      <c r="AO63" s="2">
        <f>AO62/F63</f>
        <v>0.73142857142857143</v>
      </c>
      <c r="AP63" s="1"/>
      <c r="AQ63" s="1">
        <f>AL63+AQ62</f>
        <v>4</v>
      </c>
      <c r="AR63" s="1">
        <f>AM63+AR62</f>
        <v>12</v>
      </c>
      <c r="AS63" s="1">
        <f>AN63+AS62</f>
        <v>2</v>
      </c>
      <c r="AT63" s="2">
        <f>AT62/F63</f>
        <v>0.73142857142857143</v>
      </c>
      <c r="AU63" s="1"/>
      <c r="AV63" s="1">
        <f>AQ63+AV62</f>
        <v>4</v>
      </c>
      <c r="AW63" s="1">
        <f>AR63+AW62</f>
        <v>12</v>
      </c>
      <c r="AX63" s="1">
        <f>AS63+AX62</f>
        <v>2</v>
      </c>
      <c r="AY63" s="2">
        <f>AY62/F63</f>
        <v>0.73142857142857143</v>
      </c>
      <c r="AZ63" s="1"/>
      <c r="BA63" s="1">
        <f>AV63+BA62</f>
        <v>4</v>
      </c>
      <c r="BB63" s="1">
        <f>AW63+BB62</f>
        <v>12</v>
      </c>
      <c r="BC63" s="1">
        <f>AX63+BC62</f>
        <v>2</v>
      </c>
      <c r="BD63" s="2">
        <f>BD62/F63</f>
        <v>0.73142857142857143</v>
      </c>
      <c r="BE63" s="1"/>
      <c r="BF63" s="1">
        <f>BA63+BF62</f>
        <v>4</v>
      </c>
      <c r="BG63" s="1">
        <f>BB63+BG62</f>
        <v>12</v>
      </c>
      <c r="BH63" s="1">
        <f>BC63+BH62</f>
        <v>2</v>
      </c>
      <c r="BI63" s="2">
        <f>BI62/F63</f>
        <v>0.73142857142857143</v>
      </c>
      <c r="BJ63" s="1"/>
      <c r="BK63" s="1">
        <f>BF63+BK62</f>
        <v>4</v>
      </c>
      <c r="BL63" s="1">
        <f>BG63+BL62</f>
        <v>12</v>
      </c>
      <c r="BM63" s="1">
        <f>BH63+BM62</f>
        <v>2</v>
      </c>
      <c r="BN63" s="2">
        <f>BN62/F63</f>
        <v>0.73142857142857143</v>
      </c>
      <c r="BO63" s="1"/>
      <c r="BP63" s="1">
        <f>BK63+BP62</f>
        <v>4</v>
      </c>
      <c r="BQ63" s="1">
        <f>BL63+BQ62</f>
        <v>12</v>
      </c>
      <c r="BR63" s="1">
        <f>BM63+BR62</f>
        <v>2</v>
      </c>
      <c r="BS63" s="2">
        <f>BS62/F63</f>
        <v>0.73142857142857143</v>
      </c>
    </row>
    <row r="65" spans="1:71" x14ac:dyDescent="0.25">
      <c r="A65" s="20" t="s">
        <v>152</v>
      </c>
      <c r="B65" s="1"/>
      <c r="C65" s="1"/>
      <c r="D65" s="1"/>
      <c r="E65" s="16"/>
      <c r="F65" s="1"/>
      <c r="G65" s="2"/>
      <c r="H65" s="72"/>
      <c r="I65" s="72"/>
      <c r="J65" s="82"/>
      <c r="K65" s="9">
        <v>2023</v>
      </c>
      <c r="L65" s="9">
        <v>2023</v>
      </c>
      <c r="M65" s="9"/>
      <c r="N65" s="9"/>
      <c r="O65" s="9"/>
      <c r="P65" s="72">
        <f>+H65</f>
        <v>0</v>
      </c>
      <c r="Q65" s="9"/>
      <c r="R65" s="9"/>
      <c r="S65" s="9"/>
      <c r="T65" s="9"/>
      <c r="U65" s="1">
        <f t="shared" ref="U65:U75" si="68">SUM(P65:T65)</f>
        <v>0</v>
      </c>
      <c r="V65" s="9"/>
      <c r="W65" s="9"/>
      <c r="X65" s="9"/>
      <c r="Y65" s="9"/>
      <c r="Z65" s="1">
        <f t="shared" ref="Z65:Z75" si="69">SUM(U65:Y65)</f>
        <v>0</v>
      </c>
      <c r="AA65" s="9"/>
      <c r="AB65" s="9"/>
      <c r="AC65" s="9"/>
      <c r="AD65" s="9"/>
      <c r="AE65" s="1">
        <f t="shared" ref="AE65:AE75" si="70">SUM(Z65:AD65)</f>
        <v>0</v>
      </c>
      <c r="AF65" s="9"/>
      <c r="AG65" s="9"/>
      <c r="AH65" s="9"/>
      <c r="AI65" s="9"/>
      <c r="AJ65" s="1">
        <f t="shared" ref="AJ65:AJ75" si="71">SUM(AE65:AI65)</f>
        <v>0</v>
      </c>
      <c r="AK65" s="9"/>
      <c r="AL65" s="9"/>
      <c r="AM65" s="9"/>
      <c r="AN65" s="9"/>
      <c r="AO65" s="1">
        <f t="shared" ref="AO65:AO75" si="72">SUM(AJ65:AN65)</f>
        <v>0</v>
      </c>
      <c r="AP65" s="9"/>
      <c r="AQ65" s="9"/>
      <c r="AR65" s="9"/>
      <c r="AS65" s="9"/>
      <c r="AT65" s="1">
        <f t="shared" ref="AT65:AT75" si="73">SUM(AO65:AS65)</f>
        <v>0</v>
      </c>
      <c r="AU65" s="9"/>
      <c r="AV65" s="9"/>
      <c r="AW65" s="9"/>
      <c r="AX65" s="9"/>
      <c r="AY65" s="1">
        <f t="shared" ref="AY65:AY75" si="74">SUM(AT65:AX65)</f>
        <v>0</v>
      </c>
      <c r="AZ65" s="9"/>
      <c r="BA65" s="9"/>
      <c r="BB65" s="9"/>
      <c r="BC65" s="9"/>
      <c r="BD65" s="1">
        <f t="shared" ref="BD65:BD75" si="75">SUM(AY65:BC65)</f>
        <v>0</v>
      </c>
      <c r="BE65" s="9"/>
      <c r="BF65" s="9"/>
      <c r="BG65" s="9"/>
      <c r="BH65" s="9"/>
      <c r="BI65" s="1">
        <f t="shared" ref="BI65:BI75" si="76">SUM(BD65:BH65)</f>
        <v>0</v>
      </c>
      <c r="BJ65" s="9"/>
      <c r="BK65" s="9"/>
      <c r="BL65" s="9"/>
      <c r="BM65" s="9"/>
      <c r="BN65" s="1">
        <f t="shared" ref="BN65:BN75" si="77">SUM(BI65:BM65)</f>
        <v>0</v>
      </c>
      <c r="BO65" s="9"/>
      <c r="BP65" s="9"/>
      <c r="BQ65" s="9"/>
      <c r="BR65" s="9"/>
      <c r="BS65" s="1">
        <f t="shared" ref="BS65:BS75" si="78">SUM(BN65:BR65)</f>
        <v>0</v>
      </c>
    </row>
    <row r="66" spans="1:71" x14ac:dyDescent="0.25">
      <c r="A66" s="20"/>
      <c r="B66" s="1" t="s">
        <v>52</v>
      </c>
      <c r="C66" s="12">
        <v>1</v>
      </c>
      <c r="D66" s="12">
        <v>5789</v>
      </c>
      <c r="E66" s="113">
        <v>49</v>
      </c>
      <c r="F66" s="1"/>
      <c r="G66" s="2">
        <f>$BS66/E66</f>
        <v>0.79591836734693877</v>
      </c>
      <c r="H66" s="72">
        <v>22</v>
      </c>
      <c r="I66" s="72">
        <f t="shared" ref="I66:I75" si="79">+H66+J66</f>
        <v>22</v>
      </c>
      <c r="J66" s="82"/>
      <c r="K66" s="9">
        <v>2023</v>
      </c>
      <c r="L66" s="9">
        <v>2023</v>
      </c>
      <c r="M66" s="9"/>
      <c r="N66" s="9"/>
      <c r="O66" s="9"/>
      <c r="P66" s="72">
        <f>SUM(M66:O66)+H66</f>
        <v>22</v>
      </c>
      <c r="Q66" s="9"/>
      <c r="R66" s="9"/>
      <c r="S66" s="9">
        <v>1</v>
      </c>
      <c r="T66" s="9"/>
      <c r="U66" s="1">
        <f t="shared" si="68"/>
        <v>23</v>
      </c>
      <c r="V66" s="9"/>
      <c r="W66" s="9"/>
      <c r="X66" s="9"/>
      <c r="Y66" s="9"/>
      <c r="Z66" s="1">
        <f t="shared" si="69"/>
        <v>23</v>
      </c>
      <c r="AA66" s="9"/>
      <c r="AB66" s="9"/>
      <c r="AC66" s="9">
        <v>3</v>
      </c>
      <c r="AD66" s="9"/>
      <c r="AE66" s="1">
        <f t="shared" si="70"/>
        <v>26</v>
      </c>
      <c r="AF66" s="9"/>
      <c r="AG66" s="9">
        <v>1</v>
      </c>
      <c r="AH66" s="9">
        <v>6</v>
      </c>
      <c r="AI66" s="9">
        <v>1</v>
      </c>
      <c r="AJ66" s="1">
        <f t="shared" si="71"/>
        <v>34</v>
      </c>
      <c r="AK66" s="9"/>
      <c r="AL66" s="9"/>
      <c r="AM66" s="9">
        <v>5</v>
      </c>
      <c r="AN66" s="9"/>
      <c r="AO66" s="1">
        <f t="shared" si="72"/>
        <v>39</v>
      </c>
      <c r="AP66" s="9"/>
      <c r="AQ66" s="9"/>
      <c r="AR66" s="9"/>
      <c r="AS66" s="9"/>
      <c r="AT66" s="1">
        <f t="shared" si="73"/>
        <v>39</v>
      </c>
      <c r="AU66" s="9"/>
      <c r="AV66" s="9"/>
      <c r="AW66" s="9"/>
      <c r="AX66" s="9"/>
      <c r="AY66" s="1">
        <f t="shared" si="74"/>
        <v>39</v>
      </c>
      <c r="AZ66" s="9"/>
      <c r="BA66" s="9"/>
      <c r="BB66" s="9"/>
      <c r="BC66" s="9"/>
      <c r="BD66" s="1">
        <f t="shared" si="75"/>
        <v>39</v>
      </c>
      <c r="BE66" s="9"/>
      <c r="BF66" s="9"/>
      <c r="BG66" s="9"/>
      <c r="BH66" s="9"/>
      <c r="BI66" s="1">
        <f t="shared" si="76"/>
        <v>39</v>
      </c>
      <c r="BJ66" s="9"/>
      <c r="BK66" s="9"/>
      <c r="BL66" s="9"/>
      <c r="BM66" s="9"/>
      <c r="BN66" s="1">
        <f t="shared" si="77"/>
        <v>39</v>
      </c>
      <c r="BO66" s="9"/>
      <c r="BP66" s="9"/>
      <c r="BQ66" s="9"/>
      <c r="BR66" s="9"/>
      <c r="BS66" s="1">
        <f t="shared" si="78"/>
        <v>39</v>
      </c>
    </row>
    <row r="67" spans="1:71" x14ac:dyDescent="0.25">
      <c r="A67" s="20"/>
      <c r="B67" s="17" t="s">
        <v>158</v>
      </c>
      <c r="C67" s="12">
        <v>5</v>
      </c>
      <c r="D67" s="12">
        <v>2866</v>
      </c>
      <c r="E67" s="140">
        <v>68</v>
      </c>
      <c r="F67" s="1"/>
      <c r="G67" s="2">
        <f t="shared" ref="G67:G75" si="80">$BS67/E67</f>
        <v>0.95588235294117652</v>
      </c>
      <c r="H67" s="72">
        <v>55</v>
      </c>
      <c r="I67" s="72">
        <f t="shared" si="79"/>
        <v>55</v>
      </c>
      <c r="J67" s="82"/>
      <c r="K67" s="9">
        <v>2023</v>
      </c>
      <c r="L67" s="9">
        <v>2023</v>
      </c>
      <c r="M67" s="9"/>
      <c r="N67" s="9"/>
      <c r="O67" s="9"/>
      <c r="P67" s="72">
        <f t="shared" ref="P67:P75" si="81">SUM(M67:O67)+H67</f>
        <v>55</v>
      </c>
      <c r="Q67" s="9"/>
      <c r="R67" s="9"/>
      <c r="S67" s="9"/>
      <c r="T67" s="9"/>
      <c r="U67" s="1">
        <f t="shared" si="68"/>
        <v>55</v>
      </c>
      <c r="V67" s="9"/>
      <c r="W67" s="9"/>
      <c r="X67" s="9"/>
      <c r="Y67" s="9"/>
      <c r="Z67" s="1">
        <f t="shared" si="69"/>
        <v>55</v>
      </c>
      <c r="AA67" s="9"/>
      <c r="AB67" s="9"/>
      <c r="AC67" s="9"/>
      <c r="AD67" s="9"/>
      <c r="AE67" s="1">
        <f t="shared" si="70"/>
        <v>55</v>
      </c>
      <c r="AF67" s="9"/>
      <c r="AG67" s="9"/>
      <c r="AH67" s="9"/>
      <c r="AI67" s="9"/>
      <c r="AJ67" s="1">
        <f t="shared" si="71"/>
        <v>55</v>
      </c>
      <c r="AK67" s="9"/>
      <c r="AL67" s="9"/>
      <c r="AM67" s="9">
        <v>4</v>
      </c>
      <c r="AN67" s="9">
        <v>1</v>
      </c>
      <c r="AO67" s="1">
        <f t="shared" si="72"/>
        <v>60</v>
      </c>
      <c r="AP67" s="9"/>
      <c r="AQ67" s="9"/>
      <c r="AR67" s="9">
        <v>5</v>
      </c>
      <c r="AS67" s="9"/>
      <c r="AT67" s="1">
        <f t="shared" si="73"/>
        <v>65</v>
      </c>
      <c r="AU67" s="9"/>
      <c r="AV67" s="9"/>
      <c r="AW67" s="9"/>
      <c r="AX67" s="9"/>
      <c r="AY67" s="1">
        <f t="shared" si="74"/>
        <v>65</v>
      </c>
      <c r="AZ67" s="9"/>
      <c r="BA67" s="9"/>
      <c r="BB67" s="9"/>
      <c r="BC67" s="9"/>
      <c r="BD67" s="1">
        <f t="shared" si="75"/>
        <v>65</v>
      </c>
      <c r="BE67" s="9"/>
      <c r="BF67" s="9"/>
      <c r="BG67" s="9"/>
      <c r="BH67" s="9"/>
      <c r="BI67" s="1">
        <f t="shared" si="76"/>
        <v>65</v>
      </c>
      <c r="BJ67" s="9"/>
      <c r="BK67" s="9"/>
      <c r="BL67" s="9"/>
      <c r="BM67" s="9"/>
      <c r="BN67" s="1">
        <f t="shared" si="77"/>
        <v>65</v>
      </c>
      <c r="BO67" s="9"/>
      <c r="BP67" s="9"/>
      <c r="BQ67" s="9"/>
      <c r="BR67" s="9"/>
      <c r="BS67" s="1">
        <f t="shared" si="78"/>
        <v>65</v>
      </c>
    </row>
    <row r="68" spans="1:71" s="120" customFormat="1" x14ac:dyDescent="0.25">
      <c r="A68" s="228"/>
      <c r="B68" s="265" t="s">
        <v>185</v>
      </c>
      <c r="C68" s="214">
        <v>9</v>
      </c>
      <c r="D68" s="214">
        <v>2593</v>
      </c>
      <c r="E68" s="165">
        <v>25</v>
      </c>
      <c r="F68" s="165"/>
      <c r="G68" s="224">
        <f t="shared" si="80"/>
        <v>1.08</v>
      </c>
      <c r="H68" s="174">
        <v>17</v>
      </c>
      <c r="I68" s="174">
        <f t="shared" si="79"/>
        <v>17</v>
      </c>
      <c r="J68" s="171"/>
      <c r="K68" s="173">
        <v>2023</v>
      </c>
      <c r="L68" s="173">
        <v>2023</v>
      </c>
      <c r="M68" s="173"/>
      <c r="N68" s="173"/>
      <c r="O68" s="173"/>
      <c r="P68" s="174">
        <f t="shared" si="81"/>
        <v>17</v>
      </c>
      <c r="Q68" s="173"/>
      <c r="R68" s="173"/>
      <c r="S68" s="173"/>
      <c r="T68" s="173"/>
      <c r="U68" s="165">
        <f t="shared" si="68"/>
        <v>17</v>
      </c>
      <c r="V68" s="173"/>
      <c r="W68" s="173"/>
      <c r="X68" s="173"/>
      <c r="Y68" s="173"/>
      <c r="Z68" s="165">
        <f t="shared" si="69"/>
        <v>17</v>
      </c>
      <c r="AA68" s="173"/>
      <c r="AB68" s="173"/>
      <c r="AC68" s="173"/>
      <c r="AD68" s="173"/>
      <c r="AE68" s="165">
        <f t="shared" si="70"/>
        <v>17</v>
      </c>
      <c r="AF68" s="173"/>
      <c r="AG68" s="173"/>
      <c r="AH68" s="173"/>
      <c r="AI68" s="173"/>
      <c r="AJ68" s="165">
        <f t="shared" si="71"/>
        <v>17</v>
      </c>
      <c r="AK68" s="173"/>
      <c r="AL68" s="173">
        <v>2</v>
      </c>
      <c r="AM68" s="173">
        <v>6</v>
      </c>
      <c r="AN68" s="173"/>
      <c r="AO68" s="165">
        <f t="shared" si="72"/>
        <v>25</v>
      </c>
      <c r="AP68" s="173"/>
      <c r="AQ68" s="173"/>
      <c r="AR68" s="173">
        <v>2</v>
      </c>
      <c r="AS68" s="173"/>
      <c r="AT68" s="165">
        <f t="shared" si="73"/>
        <v>27</v>
      </c>
      <c r="AU68" s="173"/>
      <c r="AV68" s="173"/>
      <c r="AW68" s="173"/>
      <c r="AX68" s="173"/>
      <c r="AY68" s="165">
        <f t="shared" si="74"/>
        <v>27</v>
      </c>
      <c r="AZ68" s="173"/>
      <c r="BA68" s="173"/>
      <c r="BB68" s="173"/>
      <c r="BC68" s="173"/>
      <c r="BD68" s="165">
        <f t="shared" si="75"/>
        <v>27</v>
      </c>
      <c r="BE68" s="173"/>
      <c r="BF68" s="173"/>
      <c r="BG68" s="173"/>
      <c r="BH68" s="173"/>
      <c r="BI68" s="165">
        <f t="shared" si="76"/>
        <v>27</v>
      </c>
      <c r="BJ68" s="173"/>
      <c r="BK68" s="173"/>
      <c r="BL68" s="173"/>
      <c r="BM68" s="173"/>
      <c r="BN68" s="165">
        <f t="shared" si="77"/>
        <v>27</v>
      </c>
      <c r="BO68" s="173"/>
      <c r="BP68" s="173"/>
      <c r="BQ68" s="173"/>
      <c r="BR68" s="173"/>
      <c r="BS68" s="165">
        <f t="shared" si="78"/>
        <v>27</v>
      </c>
    </row>
    <row r="69" spans="1:71" x14ac:dyDescent="0.25">
      <c r="A69" s="20"/>
      <c r="B69" s="1" t="s">
        <v>194</v>
      </c>
      <c r="C69" s="12">
        <v>11</v>
      </c>
      <c r="D69" s="12">
        <v>534</v>
      </c>
      <c r="E69" s="113">
        <v>38</v>
      </c>
      <c r="F69" s="1"/>
      <c r="G69" s="2">
        <f t="shared" si="80"/>
        <v>0.26315789473684209</v>
      </c>
      <c r="H69" s="72">
        <v>10</v>
      </c>
      <c r="I69" s="72">
        <f t="shared" si="79"/>
        <v>10</v>
      </c>
      <c r="J69" s="82"/>
      <c r="K69" s="9">
        <v>2023</v>
      </c>
      <c r="L69" s="9">
        <v>2023</v>
      </c>
      <c r="M69" s="9"/>
      <c r="N69" s="9"/>
      <c r="O69" s="9"/>
      <c r="P69" s="72">
        <f t="shared" si="81"/>
        <v>10</v>
      </c>
      <c r="Q69" s="9"/>
      <c r="R69" s="9"/>
      <c r="S69" s="9"/>
      <c r="T69" s="9"/>
      <c r="U69" s="1">
        <f t="shared" si="68"/>
        <v>10</v>
      </c>
      <c r="V69" s="9"/>
      <c r="W69" s="9"/>
      <c r="X69" s="9"/>
      <c r="Y69" s="9"/>
      <c r="Z69" s="1">
        <f t="shared" si="69"/>
        <v>10</v>
      </c>
      <c r="AA69" s="9"/>
      <c r="AB69" s="9"/>
      <c r="AC69" s="9"/>
      <c r="AD69" s="9"/>
      <c r="AE69" s="1">
        <f t="shared" si="70"/>
        <v>10</v>
      </c>
      <c r="AF69" s="9"/>
      <c r="AG69" s="9"/>
      <c r="AH69" s="9"/>
      <c r="AI69" s="9"/>
      <c r="AJ69" s="1">
        <f t="shared" si="71"/>
        <v>10</v>
      </c>
      <c r="AK69" s="9"/>
      <c r="AL69" s="9"/>
      <c r="AM69" s="9"/>
      <c r="AN69" s="9"/>
      <c r="AO69" s="1">
        <f t="shared" si="72"/>
        <v>10</v>
      </c>
      <c r="AP69" s="9"/>
      <c r="AQ69" s="9"/>
      <c r="AR69" s="9"/>
      <c r="AS69" s="9"/>
      <c r="AT69" s="1">
        <f t="shared" si="73"/>
        <v>10</v>
      </c>
      <c r="AU69" s="9"/>
      <c r="AV69" s="9"/>
      <c r="AW69" s="9"/>
      <c r="AX69" s="9"/>
      <c r="AY69" s="1">
        <f t="shared" si="74"/>
        <v>10</v>
      </c>
      <c r="AZ69" s="9"/>
      <c r="BA69" s="9"/>
      <c r="BB69" s="9"/>
      <c r="BC69" s="9"/>
      <c r="BD69" s="1">
        <f t="shared" si="75"/>
        <v>10</v>
      </c>
      <c r="BE69" s="9"/>
      <c r="BF69" s="9"/>
      <c r="BG69" s="9"/>
      <c r="BH69" s="9"/>
      <c r="BI69" s="1">
        <f t="shared" si="76"/>
        <v>10</v>
      </c>
      <c r="BJ69" s="9"/>
      <c r="BK69" s="9"/>
      <c r="BL69" s="9"/>
      <c r="BM69" s="9"/>
      <c r="BN69" s="1">
        <f t="shared" si="77"/>
        <v>10</v>
      </c>
      <c r="BO69" s="9"/>
      <c r="BP69" s="9"/>
      <c r="BQ69" s="9"/>
      <c r="BR69" s="9"/>
      <c r="BS69" s="1">
        <f t="shared" si="78"/>
        <v>10</v>
      </c>
    </row>
    <row r="70" spans="1:71" x14ac:dyDescent="0.25">
      <c r="A70" s="20"/>
      <c r="B70" s="1" t="s">
        <v>347</v>
      </c>
      <c r="C70" s="12">
        <v>12</v>
      </c>
      <c r="D70" s="12">
        <v>3944</v>
      </c>
      <c r="E70" s="113">
        <v>44</v>
      </c>
      <c r="F70" s="1"/>
      <c r="G70" s="2">
        <f t="shared" si="80"/>
        <v>0.45454545454545453</v>
      </c>
      <c r="H70" s="72">
        <v>18</v>
      </c>
      <c r="I70" s="72">
        <f t="shared" si="79"/>
        <v>20</v>
      </c>
      <c r="J70" s="82">
        <v>2</v>
      </c>
      <c r="K70" s="9">
        <v>2023</v>
      </c>
      <c r="L70" s="9">
        <v>2023</v>
      </c>
      <c r="M70" s="9"/>
      <c r="N70" s="9"/>
      <c r="O70" s="9"/>
      <c r="P70" s="72">
        <f t="shared" si="81"/>
        <v>18</v>
      </c>
      <c r="Q70" s="9">
        <v>2</v>
      </c>
      <c r="R70" s="9"/>
      <c r="S70" s="9"/>
      <c r="T70" s="9"/>
      <c r="U70" s="1">
        <f t="shared" si="68"/>
        <v>20</v>
      </c>
      <c r="V70" s="9"/>
      <c r="W70" s="9"/>
      <c r="X70" s="9"/>
      <c r="Y70" s="9"/>
      <c r="Z70" s="1">
        <f t="shared" si="69"/>
        <v>20</v>
      </c>
      <c r="AA70" s="9"/>
      <c r="AB70" s="9"/>
      <c r="AC70" s="9"/>
      <c r="AD70" s="9"/>
      <c r="AE70" s="1">
        <f t="shared" si="70"/>
        <v>20</v>
      </c>
      <c r="AF70" s="9"/>
      <c r="AG70" s="9"/>
      <c r="AH70" s="9"/>
      <c r="AI70" s="9"/>
      <c r="AJ70" s="1">
        <f t="shared" si="71"/>
        <v>20</v>
      </c>
      <c r="AK70" s="9"/>
      <c r="AL70" s="9"/>
      <c r="AM70" s="9"/>
      <c r="AN70" s="9"/>
      <c r="AO70" s="1">
        <f t="shared" si="72"/>
        <v>20</v>
      </c>
      <c r="AP70" s="9"/>
      <c r="AQ70" s="9"/>
      <c r="AR70" s="9"/>
      <c r="AS70" s="9"/>
      <c r="AT70" s="1">
        <f t="shared" si="73"/>
        <v>20</v>
      </c>
      <c r="AU70" s="9"/>
      <c r="AV70" s="9"/>
      <c r="AW70" s="9"/>
      <c r="AX70" s="9"/>
      <c r="AY70" s="1">
        <f t="shared" si="74"/>
        <v>20</v>
      </c>
      <c r="AZ70" s="9"/>
      <c r="BA70" s="9"/>
      <c r="BB70" s="9"/>
      <c r="BC70" s="9"/>
      <c r="BD70" s="1">
        <f t="shared" si="75"/>
        <v>20</v>
      </c>
      <c r="BE70" s="9"/>
      <c r="BF70" s="9"/>
      <c r="BG70" s="9"/>
      <c r="BH70" s="9"/>
      <c r="BI70" s="1">
        <f t="shared" si="76"/>
        <v>20</v>
      </c>
      <c r="BJ70" s="9"/>
      <c r="BK70" s="9"/>
      <c r="BL70" s="9"/>
      <c r="BM70" s="9"/>
      <c r="BN70" s="1">
        <f t="shared" si="77"/>
        <v>20</v>
      </c>
      <c r="BO70" s="9"/>
      <c r="BP70" s="9"/>
      <c r="BQ70" s="9"/>
      <c r="BR70" s="9"/>
      <c r="BS70" s="1">
        <f t="shared" si="78"/>
        <v>20</v>
      </c>
    </row>
    <row r="71" spans="1:71" x14ac:dyDescent="0.25">
      <c r="A71" s="20"/>
      <c r="B71" s="1" t="s">
        <v>332</v>
      </c>
      <c r="C71" s="12">
        <v>14</v>
      </c>
      <c r="D71" s="12"/>
      <c r="E71" s="113">
        <v>17</v>
      </c>
      <c r="F71" s="1"/>
      <c r="G71" s="2">
        <f t="shared" si="80"/>
        <v>0.6470588235294118</v>
      </c>
      <c r="H71" s="72">
        <v>11</v>
      </c>
      <c r="I71" s="72">
        <f t="shared" si="79"/>
        <v>11</v>
      </c>
      <c r="J71" s="82"/>
      <c r="K71" s="9">
        <v>2023</v>
      </c>
      <c r="L71" s="9">
        <v>2023</v>
      </c>
      <c r="M71" s="9"/>
      <c r="N71" s="9"/>
      <c r="O71" s="9"/>
      <c r="P71" s="72">
        <f t="shared" si="81"/>
        <v>11</v>
      </c>
      <c r="Q71" s="9"/>
      <c r="R71" s="9"/>
      <c r="S71" s="9"/>
      <c r="T71" s="9"/>
      <c r="U71" s="1">
        <f t="shared" si="68"/>
        <v>11</v>
      </c>
      <c r="V71" s="9"/>
      <c r="W71" s="9"/>
      <c r="X71" s="9"/>
      <c r="Y71" s="9"/>
      <c r="Z71" s="1">
        <f t="shared" si="69"/>
        <v>11</v>
      </c>
      <c r="AA71" s="9"/>
      <c r="AB71" s="9"/>
      <c r="AC71" s="9"/>
      <c r="AD71" s="9"/>
      <c r="AE71" s="1">
        <f t="shared" si="70"/>
        <v>11</v>
      </c>
      <c r="AF71" s="9"/>
      <c r="AG71" s="9"/>
      <c r="AH71" s="9"/>
      <c r="AI71" s="9"/>
      <c r="AJ71" s="1">
        <f t="shared" si="71"/>
        <v>11</v>
      </c>
      <c r="AK71" s="9"/>
      <c r="AL71" s="9"/>
      <c r="AM71" s="9"/>
      <c r="AN71" s="9"/>
      <c r="AO71" s="1">
        <f t="shared" si="72"/>
        <v>11</v>
      </c>
      <c r="AP71" s="9"/>
      <c r="AQ71" s="9"/>
      <c r="AR71" s="9"/>
      <c r="AS71" s="9"/>
      <c r="AT71" s="1">
        <f t="shared" si="73"/>
        <v>11</v>
      </c>
      <c r="AU71" s="9"/>
      <c r="AV71" s="9"/>
      <c r="AW71" s="9"/>
      <c r="AX71" s="9"/>
      <c r="AY71" s="1">
        <f t="shared" si="74"/>
        <v>11</v>
      </c>
      <c r="AZ71" s="9"/>
      <c r="BA71" s="9"/>
      <c r="BB71" s="9"/>
      <c r="BC71" s="9"/>
      <c r="BD71" s="1">
        <f t="shared" si="75"/>
        <v>11</v>
      </c>
      <c r="BE71" s="9"/>
      <c r="BF71" s="9"/>
      <c r="BG71" s="9"/>
      <c r="BH71" s="9"/>
      <c r="BI71" s="1">
        <f t="shared" si="76"/>
        <v>11</v>
      </c>
      <c r="BJ71" s="9"/>
      <c r="BK71" s="9"/>
      <c r="BL71" s="9"/>
      <c r="BM71" s="9"/>
      <c r="BN71" s="1">
        <f t="shared" si="77"/>
        <v>11</v>
      </c>
      <c r="BO71" s="9"/>
      <c r="BP71" s="9"/>
      <c r="BQ71" s="9"/>
      <c r="BR71" s="9"/>
      <c r="BS71" s="1">
        <f>SUM(BN71:BR71)</f>
        <v>11</v>
      </c>
    </row>
    <row r="72" spans="1:71" x14ac:dyDescent="0.25">
      <c r="A72" s="20"/>
      <c r="B72" s="1" t="s">
        <v>317</v>
      </c>
      <c r="C72" s="12">
        <v>15</v>
      </c>
      <c r="D72" s="12">
        <v>3174</v>
      </c>
      <c r="E72" s="113">
        <v>28</v>
      </c>
      <c r="F72" s="1"/>
      <c r="G72" s="2">
        <f t="shared" si="80"/>
        <v>0.8571428571428571</v>
      </c>
      <c r="H72" s="72">
        <v>12</v>
      </c>
      <c r="I72" s="72">
        <f t="shared" si="79"/>
        <v>12</v>
      </c>
      <c r="J72" s="82"/>
      <c r="K72" s="9">
        <v>2023</v>
      </c>
      <c r="L72" s="9">
        <v>2023</v>
      </c>
      <c r="M72" s="9"/>
      <c r="N72" s="9"/>
      <c r="O72" s="9"/>
      <c r="P72" s="72">
        <f t="shared" si="81"/>
        <v>12</v>
      </c>
      <c r="Q72" s="9"/>
      <c r="R72" s="9">
        <v>1</v>
      </c>
      <c r="S72" s="9">
        <v>11</v>
      </c>
      <c r="T72" s="9"/>
      <c r="U72" s="1">
        <f t="shared" si="68"/>
        <v>24</v>
      </c>
      <c r="V72" s="9"/>
      <c r="W72" s="9"/>
      <c r="X72" s="9"/>
      <c r="Y72" s="9"/>
      <c r="Z72" s="1">
        <f t="shared" si="69"/>
        <v>24</v>
      </c>
      <c r="AA72" s="9"/>
      <c r="AB72" s="9"/>
      <c r="AC72" s="9"/>
      <c r="AD72" s="9"/>
      <c r="AE72" s="1">
        <f t="shared" si="70"/>
        <v>24</v>
      </c>
      <c r="AF72" s="9"/>
      <c r="AG72" s="9"/>
      <c r="AH72" s="9"/>
      <c r="AI72" s="9"/>
      <c r="AJ72" s="1">
        <f t="shared" si="71"/>
        <v>24</v>
      </c>
      <c r="AK72" s="9"/>
      <c r="AL72" s="9"/>
      <c r="AM72" s="9"/>
      <c r="AN72" s="9"/>
      <c r="AO72" s="1">
        <f t="shared" si="72"/>
        <v>24</v>
      </c>
      <c r="AP72" s="9"/>
      <c r="AQ72" s="9"/>
      <c r="AR72" s="9"/>
      <c r="AS72" s="9"/>
      <c r="AT72" s="1">
        <f t="shared" si="73"/>
        <v>24</v>
      </c>
      <c r="AU72" s="9"/>
      <c r="AV72" s="9"/>
      <c r="AW72" s="9"/>
      <c r="AX72" s="9"/>
      <c r="AY72" s="1">
        <f t="shared" si="74"/>
        <v>24</v>
      </c>
      <c r="AZ72" s="9"/>
      <c r="BA72" s="9"/>
      <c r="BB72" s="9"/>
      <c r="BC72" s="9"/>
      <c r="BD72" s="1">
        <f t="shared" si="75"/>
        <v>24</v>
      </c>
      <c r="BE72" s="9"/>
      <c r="BF72" s="9"/>
      <c r="BG72" s="9"/>
      <c r="BH72" s="9"/>
      <c r="BI72" s="1">
        <f t="shared" si="76"/>
        <v>24</v>
      </c>
      <c r="BJ72" s="9"/>
      <c r="BK72" s="9"/>
      <c r="BL72" s="9"/>
      <c r="BM72" s="9"/>
      <c r="BN72" s="1">
        <f t="shared" si="77"/>
        <v>24</v>
      </c>
      <c r="BO72" s="9"/>
      <c r="BP72" s="9"/>
      <c r="BQ72" s="9"/>
      <c r="BR72" s="9"/>
      <c r="BS72" s="1">
        <f t="shared" si="78"/>
        <v>24</v>
      </c>
    </row>
    <row r="73" spans="1:71" x14ac:dyDescent="0.25">
      <c r="A73" s="20"/>
      <c r="B73" s="1" t="s">
        <v>98</v>
      </c>
      <c r="C73" s="12">
        <v>17</v>
      </c>
      <c r="D73" s="12">
        <v>5606</v>
      </c>
      <c r="E73" s="113">
        <v>18</v>
      </c>
      <c r="F73" s="1"/>
      <c r="G73" s="2">
        <f t="shared" si="80"/>
        <v>0.72222222222222221</v>
      </c>
      <c r="H73" s="72">
        <v>12</v>
      </c>
      <c r="I73" s="72">
        <f t="shared" si="79"/>
        <v>12</v>
      </c>
      <c r="J73" s="82"/>
      <c r="K73" s="9">
        <v>2023</v>
      </c>
      <c r="L73" s="9">
        <v>2023</v>
      </c>
      <c r="M73" s="9">
        <v>1</v>
      </c>
      <c r="N73" s="9"/>
      <c r="O73" s="9"/>
      <c r="P73" s="72">
        <f t="shared" si="81"/>
        <v>13</v>
      </c>
      <c r="Q73" s="9"/>
      <c r="R73" s="9"/>
      <c r="S73" s="9"/>
      <c r="T73" s="9"/>
      <c r="U73" s="1">
        <f t="shared" si="68"/>
        <v>13</v>
      </c>
      <c r="V73" s="9"/>
      <c r="W73" s="9"/>
      <c r="X73" s="9"/>
      <c r="Y73" s="9"/>
      <c r="Z73" s="1">
        <f t="shared" si="69"/>
        <v>13</v>
      </c>
      <c r="AA73" s="9"/>
      <c r="AB73" s="9"/>
      <c r="AC73" s="9"/>
      <c r="AD73" s="9"/>
      <c r="AE73" s="1">
        <f t="shared" si="70"/>
        <v>13</v>
      </c>
      <c r="AF73" s="9"/>
      <c r="AG73" s="9"/>
      <c r="AH73" s="9"/>
      <c r="AI73" s="9"/>
      <c r="AJ73" s="1">
        <f t="shared" si="71"/>
        <v>13</v>
      </c>
      <c r="AK73" s="9"/>
      <c r="AL73" s="9"/>
      <c r="AM73" s="9"/>
      <c r="AN73" s="9"/>
      <c r="AO73" s="1">
        <f t="shared" si="72"/>
        <v>13</v>
      </c>
      <c r="AP73" s="9"/>
      <c r="AQ73" s="9"/>
      <c r="AR73" s="9"/>
      <c r="AS73" s="9"/>
      <c r="AT73" s="1">
        <f t="shared" si="73"/>
        <v>13</v>
      </c>
      <c r="AU73" s="9"/>
      <c r="AV73" s="9"/>
      <c r="AW73" s="9"/>
      <c r="AX73" s="9"/>
      <c r="AY73" s="1">
        <f t="shared" si="74"/>
        <v>13</v>
      </c>
      <c r="AZ73" s="9"/>
      <c r="BA73" s="9"/>
      <c r="BB73" s="9"/>
      <c r="BC73" s="9"/>
      <c r="BD73" s="1">
        <f t="shared" si="75"/>
        <v>13</v>
      </c>
      <c r="BE73" s="9"/>
      <c r="BF73" s="9"/>
      <c r="BG73" s="9"/>
      <c r="BH73" s="9"/>
      <c r="BI73" s="1">
        <f t="shared" si="76"/>
        <v>13</v>
      </c>
      <c r="BJ73" s="9"/>
      <c r="BK73" s="9"/>
      <c r="BL73" s="9"/>
      <c r="BM73" s="9"/>
      <c r="BN73" s="1">
        <f t="shared" si="77"/>
        <v>13</v>
      </c>
      <c r="BO73" s="9"/>
      <c r="BP73" s="9"/>
      <c r="BQ73" s="9"/>
      <c r="BR73" s="9"/>
      <c r="BS73" s="1">
        <f t="shared" si="78"/>
        <v>13</v>
      </c>
    </row>
    <row r="74" spans="1:71" x14ac:dyDescent="0.25">
      <c r="A74" s="20"/>
      <c r="B74" s="1" t="s">
        <v>100</v>
      </c>
      <c r="C74" s="12">
        <v>56</v>
      </c>
      <c r="D74" s="12">
        <v>3168</v>
      </c>
      <c r="E74" s="113">
        <v>28</v>
      </c>
      <c r="F74" s="1"/>
      <c r="G74" s="2">
        <f t="shared" si="80"/>
        <v>0.9285714285714286</v>
      </c>
      <c r="H74" s="72">
        <v>15</v>
      </c>
      <c r="I74" s="72">
        <f t="shared" si="79"/>
        <v>15</v>
      </c>
      <c r="J74" s="82"/>
      <c r="K74" s="9">
        <v>2023</v>
      </c>
      <c r="L74" s="9">
        <v>2023</v>
      </c>
      <c r="M74" s="9">
        <v>1</v>
      </c>
      <c r="N74" s="9"/>
      <c r="O74" s="9"/>
      <c r="P74" s="72">
        <f t="shared" si="81"/>
        <v>16</v>
      </c>
      <c r="Q74" s="9"/>
      <c r="R74" s="9"/>
      <c r="S74" s="9"/>
      <c r="T74" s="9"/>
      <c r="U74" s="1">
        <f t="shared" si="68"/>
        <v>16</v>
      </c>
      <c r="V74" s="9"/>
      <c r="W74" s="9"/>
      <c r="X74" s="9"/>
      <c r="Y74" s="9"/>
      <c r="Z74" s="1">
        <f t="shared" si="69"/>
        <v>16</v>
      </c>
      <c r="AA74" s="9"/>
      <c r="AB74" s="9"/>
      <c r="AC74" s="9"/>
      <c r="AD74" s="9"/>
      <c r="AE74" s="1">
        <f t="shared" si="70"/>
        <v>16</v>
      </c>
      <c r="AF74" s="9"/>
      <c r="AG74" s="9"/>
      <c r="AH74" s="9"/>
      <c r="AI74" s="9"/>
      <c r="AJ74" s="1">
        <f t="shared" si="71"/>
        <v>16</v>
      </c>
      <c r="AK74" s="9"/>
      <c r="AL74" s="9"/>
      <c r="AM74" s="9"/>
      <c r="AN74" s="9"/>
      <c r="AO74" s="1">
        <f t="shared" si="72"/>
        <v>16</v>
      </c>
      <c r="AP74" s="9"/>
      <c r="AQ74" s="9">
        <v>5</v>
      </c>
      <c r="AR74" s="9">
        <v>5</v>
      </c>
      <c r="AS74" s="9"/>
      <c r="AT74" s="1">
        <f t="shared" si="73"/>
        <v>26</v>
      </c>
      <c r="AU74" s="9"/>
      <c r="AV74" s="9"/>
      <c r="AW74" s="9"/>
      <c r="AX74" s="9"/>
      <c r="AY74" s="1">
        <f t="shared" si="74"/>
        <v>26</v>
      </c>
      <c r="AZ74" s="9"/>
      <c r="BA74" s="9"/>
      <c r="BB74" s="9"/>
      <c r="BC74" s="9"/>
      <c r="BD74" s="1">
        <f t="shared" si="75"/>
        <v>26</v>
      </c>
      <c r="BE74" s="9"/>
      <c r="BF74" s="9"/>
      <c r="BG74" s="9"/>
      <c r="BH74" s="9"/>
      <c r="BI74" s="1">
        <f t="shared" si="76"/>
        <v>26</v>
      </c>
      <c r="BJ74" s="9"/>
      <c r="BK74" s="9"/>
      <c r="BL74" s="9"/>
      <c r="BM74" s="9"/>
      <c r="BN74" s="1">
        <f t="shared" si="77"/>
        <v>26</v>
      </c>
      <c r="BO74" s="9"/>
      <c r="BP74" s="9"/>
      <c r="BQ74" s="9"/>
      <c r="BR74" s="9"/>
      <c r="BS74" s="1">
        <f t="shared" si="78"/>
        <v>26</v>
      </c>
    </row>
    <row r="75" spans="1:71" x14ac:dyDescent="0.25">
      <c r="A75" s="20"/>
      <c r="B75" s="4" t="s">
        <v>386</v>
      </c>
      <c r="C75" s="14">
        <v>88</v>
      </c>
      <c r="D75" s="14"/>
      <c r="E75" s="141">
        <v>17</v>
      </c>
      <c r="F75" s="1"/>
      <c r="G75" s="2">
        <f t="shared" si="80"/>
        <v>5.8823529411764705E-2</v>
      </c>
      <c r="H75" s="77">
        <v>1</v>
      </c>
      <c r="I75" s="77">
        <f t="shared" si="79"/>
        <v>1</v>
      </c>
      <c r="J75" s="81"/>
      <c r="K75" s="8"/>
      <c r="L75" s="8">
        <v>2023</v>
      </c>
      <c r="M75" s="8"/>
      <c r="N75" s="8"/>
      <c r="O75" s="8"/>
      <c r="P75" s="77">
        <f t="shared" si="81"/>
        <v>1</v>
      </c>
      <c r="Q75" s="8"/>
      <c r="R75" s="8"/>
      <c r="S75" s="8"/>
      <c r="T75" s="8"/>
      <c r="U75" s="1">
        <f t="shared" si="68"/>
        <v>1</v>
      </c>
      <c r="V75" s="9"/>
      <c r="W75" s="9"/>
      <c r="X75" s="9"/>
      <c r="Y75" s="9"/>
      <c r="Z75" s="1">
        <f t="shared" si="69"/>
        <v>1</v>
      </c>
      <c r="AA75" s="9"/>
      <c r="AB75" s="9"/>
      <c r="AC75" s="9"/>
      <c r="AD75" s="9"/>
      <c r="AE75" s="1">
        <f t="shared" si="70"/>
        <v>1</v>
      </c>
      <c r="AF75" s="9"/>
      <c r="AG75" s="9"/>
      <c r="AH75" s="9"/>
      <c r="AI75" s="9"/>
      <c r="AJ75" s="1">
        <f t="shared" si="71"/>
        <v>1</v>
      </c>
      <c r="AK75" s="9"/>
      <c r="AL75" s="9"/>
      <c r="AM75" s="9"/>
      <c r="AN75" s="9"/>
      <c r="AO75" s="1">
        <f t="shared" si="72"/>
        <v>1</v>
      </c>
      <c r="AP75" s="9"/>
      <c r="AQ75" s="9"/>
      <c r="AR75" s="9"/>
      <c r="AS75" s="9"/>
      <c r="AT75" s="1">
        <f t="shared" si="73"/>
        <v>1</v>
      </c>
      <c r="AU75" s="9"/>
      <c r="AV75" s="9"/>
      <c r="AW75" s="9"/>
      <c r="AX75" s="9"/>
      <c r="AY75" s="1">
        <f t="shared" si="74"/>
        <v>1</v>
      </c>
      <c r="AZ75" s="9"/>
      <c r="BA75" s="9"/>
      <c r="BB75" s="9"/>
      <c r="BC75" s="9"/>
      <c r="BD75" s="1">
        <f t="shared" si="75"/>
        <v>1</v>
      </c>
      <c r="BE75" s="9"/>
      <c r="BF75" s="9"/>
      <c r="BG75" s="9"/>
      <c r="BH75" s="9"/>
      <c r="BI75" s="1">
        <f t="shared" si="76"/>
        <v>1</v>
      </c>
      <c r="BJ75" s="9"/>
      <c r="BK75" s="9"/>
      <c r="BL75" s="9"/>
      <c r="BM75" s="9"/>
      <c r="BN75" s="1">
        <f t="shared" si="77"/>
        <v>1</v>
      </c>
      <c r="BO75" s="9"/>
      <c r="BP75" s="9"/>
      <c r="BQ75" s="9"/>
      <c r="BR75" s="9"/>
      <c r="BS75" s="1">
        <f t="shared" si="78"/>
        <v>1</v>
      </c>
    </row>
    <row r="76" spans="1:71" x14ac:dyDescent="0.25">
      <c r="A76" s="1"/>
      <c r="B76" s="4"/>
      <c r="C76" s="4"/>
      <c r="D76" s="4"/>
      <c r="E76" s="4"/>
      <c r="F76" s="4"/>
      <c r="G76" s="4"/>
      <c r="H76" s="77"/>
      <c r="I76" s="77"/>
      <c r="J76" s="77"/>
      <c r="K76" s="4"/>
      <c r="L76" s="4"/>
      <c r="M76" s="4">
        <f>SUM(M66:M75)</f>
        <v>2</v>
      </c>
      <c r="N76" s="4">
        <f>SUM(N66:N75)</f>
        <v>0</v>
      </c>
      <c r="O76" s="4">
        <f>SUM(O66:O75)</f>
        <v>0</v>
      </c>
      <c r="P76" s="77">
        <f t="shared" ref="P76:AU76" si="82">SUM(P65:P75)</f>
        <v>175</v>
      </c>
      <c r="Q76" s="4">
        <f t="shared" si="82"/>
        <v>2</v>
      </c>
      <c r="R76" s="4">
        <f t="shared" si="82"/>
        <v>1</v>
      </c>
      <c r="S76" s="4">
        <f t="shared" si="82"/>
        <v>12</v>
      </c>
      <c r="T76" s="4">
        <f t="shared" si="82"/>
        <v>0</v>
      </c>
      <c r="U76" s="1">
        <f t="shared" si="82"/>
        <v>190</v>
      </c>
      <c r="V76" s="1">
        <f t="shared" si="82"/>
        <v>0</v>
      </c>
      <c r="W76" s="1">
        <f t="shared" si="82"/>
        <v>0</v>
      </c>
      <c r="X76" s="1">
        <f t="shared" si="82"/>
        <v>0</v>
      </c>
      <c r="Y76" s="1">
        <f t="shared" si="82"/>
        <v>0</v>
      </c>
      <c r="Z76" s="1">
        <f t="shared" si="82"/>
        <v>190</v>
      </c>
      <c r="AA76" s="1">
        <f t="shared" si="82"/>
        <v>0</v>
      </c>
      <c r="AB76" s="1">
        <f t="shared" si="82"/>
        <v>0</v>
      </c>
      <c r="AC76" s="1">
        <f t="shared" si="82"/>
        <v>3</v>
      </c>
      <c r="AD76" s="1">
        <f t="shared" si="82"/>
        <v>0</v>
      </c>
      <c r="AE76" s="1">
        <f t="shared" si="82"/>
        <v>193</v>
      </c>
      <c r="AF76" s="1">
        <f t="shared" si="82"/>
        <v>0</v>
      </c>
      <c r="AG76" s="1">
        <f t="shared" si="82"/>
        <v>1</v>
      </c>
      <c r="AH76" s="1">
        <f t="shared" si="82"/>
        <v>6</v>
      </c>
      <c r="AI76" s="1">
        <f t="shared" si="82"/>
        <v>1</v>
      </c>
      <c r="AJ76" s="1">
        <f t="shared" si="82"/>
        <v>201</v>
      </c>
      <c r="AK76" s="1">
        <f t="shared" si="82"/>
        <v>0</v>
      </c>
      <c r="AL76" s="1">
        <f t="shared" si="82"/>
        <v>2</v>
      </c>
      <c r="AM76" s="1">
        <f t="shared" si="82"/>
        <v>15</v>
      </c>
      <c r="AN76" s="1">
        <f t="shared" si="82"/>
        <v>1</v>
      </c>
      <c r="AO76" s="1">
        <f t="shared" si="82"/>
        <v>219</v>
      </c>
      <c r="AP76" s="1">
        <f t="shared" si="82"/>
        <v>0</v>
      </c>
      <c r="AQ76" s="1">
        <f t="shared" si="82"/>
        <v>5</v>
      </c>
      <c r="AR76" s="1">
        <f t="shared" si="82"/>
        <v>12</v>
      </c>
      <c r="AS76" s="1">
        <f t="shared" si="82"/>
        <v>0</v>
      </c>
      <c r="AT76" s="1">
        <f t="shared" si="82"/>
        <v>236</v>
      </c>
      <c r="AU76" s="1">
        <f t="shared" si="82"/>
        <v>0</v>
      </c>
      <c r="AV76" s="1">
        <f t="shared" ref="AV76:BS76" si="83">SUM(AV65:AV74)</f>
        <v>0</v>
      </c>
      <c r="AW76" s="1">
        <f t="shared" si="83"/>
        <v>0</v>
      </c>
      <c r="AX76" s="1">
        <f t="shared" si="83"/>
        <v>0</v>
      </c>
      <c r="AY76" s="1">
        <f t="shared" si="83"/>
        <v>235</v>
      </c>
      <c r="AZ76" s="1">
        <f t="shared" si="83"/>
        <v>0</v>
      </c>
      <c r="BA76" s="1">
        <f t="shared" si="83"/>
        <v>0</v>
      </c>
      <c r="BB76" s="1">
        <f t="shared" si="83"/>
        <v>0</v>
      </c>
      <c r="BC76" s="1">
        <f t="shared" si="83"/>
        <v>0</v>
      </c>
      <c r="BD76" s="1">
        <f t="shared" si="83"/>
        <v>235</v>
      </c>
      <c r="BE76" s="1">
        <f t="shared" si="83"/>
        <v>0</v>
      </c>
      <c r="BF76" s="1">
        <f t="shared" si="83"/>
        <v>0</v>
      </c>
      <c r="BG76" s="1">
        <f t="shared" si="83"/>
        <v>0</v>
      </c>
      <c r="BH76" s="1">
        <f t="shared" si="83"/>
        <v>0</v>
      </c>
      <c r="BI76" s="1">
        <f t="shared" si="83"/>
        <v>235</v>
      </c>
      <c r="BJ76" s="1">
        <f t="shared" si="83"/>
        <v>0</v>
      </c>
      <c r="BK76" s="1">
        <f t="shared" si="83"/>
        <v>0</v>
      </c>
      <c r="BL76" s="1">
        <f t="shared" si="83"/>
        <v>0</v>
      </c>
      <c r="BM76" s="1">
        <f t="shared" si="83"/>
        <v>0</v>
      </c>
      <c r="BN76" s="1">
        <f t="shared" si="83"/>
        <v>235</v>
      </c>
      <c r="BO76" s="1">
        <f>SUM(BO65:BO75)</f>
        <v>0</v>
      </c>
      <c r="BP76" s="1">
        <f>SUM(BP65:BP75)</f>
        <v>0</v>
      </c>
      <c r="BQ76" s="1">
        <f>SUM(BQ65:BQ75)</f>
        <v>0</v>
      </c>
      <c r="BR76" s="1">
        <f>SUM(BR65:BR75)</f>
        <v>0</v>
      </c>
      <c r="BS76" s="1">
        <f t="shared" si="83"/>
        <v>235</v>
      </c>
    </row>
    <row r="77" spans="1:71" x14ac:dyDescent="0.25">
      <c r="A77" s="1"/>
      <c r="B77" s="1" t="s">
        <v>229</v>
      </c>
      <c r="C77" s="1">
        <f>COUNT(C66:C75)</f>
        <v>10</v>
      </c>
      <c r="D77" s="1"/>
      <c r="E77" s="1">
        <f>SUM(E65:E75)</f>
        <v>332</v>
      </c>
      <c r="F77" s="1">
        <f>SUM(E65:E75)+1</f>
        <v>333</v>
      </c>
      <c r="G77" s="2">
        <f>$BS76/F77</f>
        <v>0.70570570570570568</v>
      </c>
      <c r="H77" s="72">
        <f>SUM(H65:H75)</f>
        <v>173</v>
      </c>
      <c r="I77" s="72">
        <f>SUM(I65:I75)</f>
        <v>175</v>
      </c>
      <c r="J77" s="72">
        <f>SUM(J65:J75)</f>
        <v>2</v>
      </c>
      <c r="K77" s="1"/>
      <c r="L77" s="1"/>
      <c r="M77" s="1"/>
      <c r="N77" s="1"/>
      <c r="O77" s="1"/>
      <c r="P77" s="2">
        <f>P76/F77</f>
        <v>0.52552552552552556</v>
      </c>
      <c r="Q77" s="1"/>
      <c r="R77" s="1">
        <f>M76+R76</f>
        <v>3</v>
      </c>
      <c r="S77" s="1">
        <f>N76+S76</f>
        <v>12</v>
      </c>
      <c r="T77" s="1">
        <f>O76+T76</f>
        <v>0</v>
      </c>
      <c r="U77" s="2">
        <f>U76/F77</f>
        <v>0.57057057057057059</v>
      </c>
      <c r="V77" s="1"/>
      <c r="W77" s="1">
        <f>R77+W76</f>
        <v>3</v>
      </c>
      <c r="X77" s="1">
        <f>S77+X76</f>
        <v>12</v>
      </c>
      <c r="Y77" s="1">
        <f>T77+Y76</f>
        <v>0</v>
      </c>
      <c r="Z77" s="2">
        <f>Z76/F77</f>
        <v>0.57057057057057059</v>
      </c>
      <c r="AA77" s="1"/>
      <c r="AB77" s="1">
        <f>W77+AB76</f>
        <v>3</v>
      </c>
      <c r="AC77" s="1">
        <f>X77+AC76</f>
        <v>15</v>
      </c>
      <c r="AD77" s="1">
        <f>Y77+AD76</f>
        <v>0</v>
      </c>
      <c r="AE77" s="2">
        <f>AE76/F77</f>
        <v>0.57957957957957962</v>
      </c>
      <c r="AF77" s="1"/>
      <c r="AG77" s="1">
        <f>AB77+AG76</f>
        <v>4</v>
      </c>
      <c r="AH77" s="1">
        <f>AC77+AH76</f>
        <v>21</v>
      </c>
      <c r="AI77" s="1">
        <f>AD77+AI76</f>
        <v>1</v>
      </c>
      <c r="AJ77" s="2">
        <f>AJ76/F77</f>
        <v>0.60360360360360366</v>
      </c>
      <c r="AK77" s="1"/>
      <c r="AL77" s="1">
        <f>AG77+AL76</f>
        <v>6</v>
      </c>
      <c r="AM77" s="1">
        <f>AH77+AM76</f>
        <v>36</v>
      </c>
      <c r="AN77" s="1">
        <f>AI77+AN76</f>
        <v>2</v>
      </c>
      <c r="AO77" s="2">
        <f>AO76/F77</f>
        <v>0.65765765765765771</v>
      </c>
      <c r="AP77" s="1"/>
      <c r="AQ77" s="1">
        <f>AL77+AQ76</f>
        <v>11</v>
      </c>
      <c r="AR77" s="1">
        <f>AM77+AR76</f>
        <v>48</v>
      </c>
      <c r="AS77" s="1">
        <f>AN77+AS76</f>
        <v>2</v>
      </c>
      <c r="AT77" s="2">
        <f>AT76/F77</f>
        <v>0.70870870870870872</v>
      </c>
      <c r="AU77" s="1"/>
      <c r="AV77" s="1">
        <f>AQ77+AV76</f>
        <v>11</v>
      </c>
      <c r="AW77" s="1">
        <f>AR77+AW76</f>
        <v>48</v>
      </c>
      <c r="AX77" s="1">
        <f>AS77+AX76</f>
        <v>2</v>
      </c>
      <c r="AY77" s="2">
        <f>AY76/F77</f>
        <v>0.70570570570570568</v>
      </c>
      <c r="AZ77" s="1"/>
      <c r="BA77" s="1">
        <f>AV77+BA76</f>
        <v>11</v>
      </c>
      <c r="BB77" s="1">
        <f>AW77+BB76</f>
        <v>48</v>
      </c>
      <c r="BC77" s="1">
        <f>AX77+BC76</f>
        <v>2</v>
      </c>
      <c r="BD77" s="2">
        <f>BD76/F77</f>
        <v>0.70570570570570568</v>
      </c>
      <c r="BE77" s="1"/>
      <c r="BF77" s="1">
        <f>BA77+BF76</f>
        <v>11</v>
      </c>
      <c r="BG77" s="1">
        <f>BB77+BG76</f>
        <v>48</v>
      </c>
      <c r="BH77" s="1">
        <f>BC77+BH76</f>
        <v>2</v>
      </c>
      <c r="BI77" s="2">
        <f>BI76/F77</f>
        <v>0.70570570570570568</v>
      </c>
      <c r="BJ77" s="1"/>
      <c r="BK77" s="1">
        <f>BF77+BK76</f>
        <v>11</v>
      </c>
      <c r="BL77" s="1">
        <f>BG77+BL76</f>
        <v>48</v>
      </c>
      <c r="BM77" s="1">
        <f>BH77+BM76</f>
        <v>2</v>
      </c>
      <c r="BN77" s="2">
        <f>BN76/F77</f>
        <v>0.70570570570570568</v>
      </c>
      <c r="BO77" s="1"/>
      <c r="BP77" s="1">
        <f>BK77+BP76</f>
        <v>11</v>
      </c>
      <c r="BQ77" s="1">
        <f>BL77+BQ76</f>
        <v>48</v>
      </c>
      <c r="BR77" s="1">
        <f>BM77+BR76</f>
        <v>2</v>
      </c>
      <c r="BS77" s="2">
        <f>BS76/F77</f>
        <v>0.70570570570570568</v>
      </c>
    </row>
    <row r="79" spans="1:71" x14ac:dyDescent="0.25">
      <c r="A79" s="20" t="s">
        <v>153</v>
      </c>
      <c r="B79" s="1"/>
      <c r="C79" s="1"/>
      <c r="D79" s="1"/>
      <c r="E79" s="16"/>
      <c r="F79" s="1"/>
      <c r="G79" s="2"/>
      <c r="H79" s="72"/>
      <c r="I79" s="72"/>
      <c r="J79" s="82"/>
      <c r="K79" s="9"/>
      <c r="L79" s="9"/>
      <c r="M79" s="9"/>
      <c r="N79" s="9"/>
      <c r="O79" s="9"/>
      <c r="P79" s="72">
        <f>+H79</f>
        <v>0</v>
      </c>
      <c r="Q79" s="9"/>
      <c r="R79" s="9"/>
      <c r="S79" s="9"/>
      <c r="T79" s="9"/>
      <c r="U79" s="1">
        <f>SUM(P79:T79)</f>
        <v>0</v>
      </c>
      <c r="V79" s="9"/>
      <c r="W79" s="9"/>
      <c r="X79" s="9"/>
      <c r="Y79" s="9"/>
      <c r="Z79" s="1">
        <f>SUM(U79:Y79)</f>
        <v>0</v>
      </c>
      <c r="AA79" s="9"/>
      <c r="AB79" s="9"/>
      <c r="AC79" s="9"/>
      <c r="AD79" s="9"/>
      <c r="AE79" s="1">
        <f>SUM(Z79:AD79)</f>
        <v>0</v>
      </c>
      <c r="AF79" s="9"/>
      <c r="AG79" s="9"/>
      <c r="AH79" s="9"/>
      <c r="AI79" s="9"/>
      <c r="AJ79" s="1">
        <f>SUM(AE79:AI79)</f>
        <v>0</v>
      </c>
      <c r="AK79" s="9"/>
      <c r="AL79" s="9"/>
      <c r="AM79" s="9"/>
      <c r="AN79" s="9"/>
      <c r="AO79" s="1">
        <f>SUM(AJ79:AN79)</f>
        <v>0</v>
      </c>
      <c r="AP79" s="9"/>
      <c r="AQ79" s="9"/>
      <c r="AR79" s="9"/>
      <c r="AS79" s="9"/>
      <c r="AT79" s="1">
        <f>SUM(AO79:AS79)</f>
        <v>0</v>
      </c>
      <c r="AU79" s="9"/>
      <c r="AV79" s="9"/>
      <c r="AW79" s="9"/>
      <c r="AX79" s="9"/>
      <c r="AY79" s="1">
        <f>SUM(AT79:AX79)</f>
        <v>0</v>
      </c>
      <c r="AZ79" s="9"/>
      <c r="BA79" s="9"/>
      <c r="BB79" s="9"/>
      <c r="BC79" s="9"/>
      <c r="BD79" s="1">
        <f>SUM(AY79:BC79)</f>
        <v>0</v>
      </c>
      <c r="BE79" s="9"/>
      <c r="BF79" s="9"/>
      <c r="BG79" s="9"/>
      <c r="BH79" s="9"/>
      <c r="BI79" s="1">
        <f>SUM(BD79:BH79)</f>
        <v>0</v>
      </c>
      <c r="BJ79" s="9"/>
      <c r="BK79" s="9"/>
      <c r="BL79" s="9"/>
      <c r="BM79" s="9"/>
      <c r="BN79" s="1">
        <f>SUM(BI79:BM79)</f>
        <v>0</v>
      </c>
      <c r="BO79" s="9"/>
      <c r="BP79" s="9"/>
      <c r="BQ79" s="9"/>
      <c r="BR79" s="9"/>
      <c r="BS79" s="1">
        <f>SUM(BN79:BR79)</f>
        <v>0</v>
      </c>
    </row>
    <row r="80" spans="1:71" x14ac:dyDescent="0.25">
      <c r="A80" s="20"/>
      <c r="B80" s="1" t="s">
        <v>380</v>
      </c>
      <c r="C80" s="12">
        <v>10</v>
      </c>
      <c r="D80" s="12">
        <v>10010</v>
      </c>
      <c r="E80" s="113">
        <v>85</v>
      </c>
      <c r="F80" s="1">
        <f>IF(B80="MAL",E80,IF(E80&gt;=11,E80+variables!$B$1,11))</f>
        <v>86</v>
      </c>
      <c r="G80" s="2">
        <f>+BS80/F80</f>
        <v>0.82558139534883723</v>
      </c>
      <c r="H80" s="72">
        <v>70</v>
      </c>
      <c r="I80" s="72">
        <f t="shared" ref="I80" si="84">+H80+J80</f>
        <v>71</v>
      </c>
      <c r="J80" s="82">
        <v>1</v>
      </c>
      <c r="K80" s="9">
        <v>2023</v>
      </c>
      <c r="L80" s="9">
        <v>2023</v>
      </c>
      <c r="M80" s="9"/>
      <c r="N80" s="9"/>
      <c r="O80" s="9"/>
      <c r="P80" s="72">
        <f t="shared" ref="P80" si="85">SUM(M80:O80)+H80</f>
        <v>70</v>
      </c>
      <c r="Q80" s="25">
        <f t="shared" ref="Q80:BH80" si="86">SUM(Q79:Q79)</f>
        <v>0</v>
      </c>
      <c r="R80" s="9">
        <f t="shared" si="86"/>
        <v>0</v>
      </c>
      <c r="S80" s="9">
        <f t="shared" si="86"/>
        <v>0</v>
      </c>
      <c r="T80" s="9">
        <f t="shared" si="86"/>
        <v>0</v>
      </c>
      <c r="U80" s="1">
        <f t="shared" ref="U80" si="87">SUM(P80:T80)</f>
        <v>70</v>
      </c>
      <c r="V80" s="25">
        <f t="shared" si="86"/>
        <v>0</v>
      </c>
      <c r="W80" s="9"/>
      <c r="X80" s="9">
        <f t="shared" si="86"/>
        <v>0</v>
      </c>
      <c r="Y80" s="9">
        <f t="shared" si="86"/>
        <v>0</v>
      </c>
      <c r="Z80" s="1">
        <f t="shared" ref="Z80" si="88">SUM(U80:Y80)</f>
        <v>70</v>
      </c>
      <c r="AA80" s="25">
        <f t="shared" si="86"/>
        <v>0</v>
      </c>
      <c r="AB80" s="9">
        <f t="shared" si="86"/>
        <v>0</v>
      </c>
      <c r="AC80" s="9">
        <f t="shared" si="86"/>
        <v>0</v>
      </c>
      <c r="AD80" s="9">
        <f t="shared" si="86"/>
        <v>0</v>
      </c>
      <c r="AE80" s="1">
        <f t="shared" ref="AE80" si="89">SUM(Z80:AD80)</f>
        <v>70</v>
      </c>
      <c r="AF80" s="25">
        <f t="shared" si="86"/>
        <v>0</v>
      </c>
      <c r="AG80" s="9">
        <f t="shared" si="86"/>
        <v>0</v>
      </c>
      <c r="AH80" s="9">
        <f t="shared" si="86"/>
        <v>0</v>
      </c>
      <c r="AI80" s="9">
        <f t="shared" si="86"/>
        <v>0</v>
      </c>
      <c r="AJ80" s="1">
        <f t="shared" ref="AJ80" si="90">SUM(AE80:AI80)</f>
        <v>70</v>
      </c>
      <c r="AK80" s="25">
        <v>1</v>
      </c>
      <c r="AL80" s="9">
        <f t="shared" si="86"/>
        <v>0</v>
      </c>
      <c r="AM80" s="9">
        <f t="shared" si="86"/>
        <v>0</v>
      </c>
      <c r="AN80" s="9">
        <f t="shared" si="86"/>
        <v>0</v>
      </c>
      <c r="AO80" s="1">
        <f t="shared" ref="AO80" si="91">SUM(AJ80:AN80)</f>
        <v>71</v>
      </c>
      <c r="AP80" s="25">
        <f t="shared" si="86"/>
        <v>0</v>
      </c>
      <c r="AQ80" s="9">
        <f t="shared" si="86"/>
        <v>0</v>
      </c>
      <c r="AR80" s="9">
        <f t="shared" si="86"/>
        <v>0</v>
      </c>
      <c r="AS80" s="9">
        <f t="shared" si="86"/>
        <v>0</v>
      </c>
      <c r="AT80" s="1">
        <f t="shared" ref="AT80" si="92">SUM(AO80:AS80)</f>
        <v>71</v>
      </c>
      <c r="AU80" s="25">
        <f t="shared" si="86"/>
        <v>0</v>
      </c>
      <c r="AV80" s="9">
        <f t="shared" si="86"/>
        <v>0</v>
      </c>
      <c r="AW80" s="9">
        <f t="shared" si="86"/>
        <v>0</v>
      </c>
      <c r="AX80" s="9">
        <f t="shared" si="86"/>
        <v>0</v>
      </c>
      <c r="AY80" s="1">
        <f t="shared" ref="AY80" si="93">SUM(AT80:AX80)</f>
        <v>71</v>
      </c>
      <c r="AZ80" s="25">
        <f t="shared" si="86"/>
        <v>0</v>
      </c>
      <c r="BA80" s="9">
        <f t="shared" si="86"/>
        <v>0</v>
      </c>
      <c r="BB80" s="9">
        <f t="shared" si="86"/>
        <v>0</v>
      </c>
      <c r="BC80" s="9">
        <f t="shared" si="86"/>
        <v>0</v>
      </c>
      <c r="BD80" s="1">
        <f t="shared" ref="BD80" si="94">SUM(AY80:BC80)</f>
        <v>71</v>
      </c>
      <c r="BE80" s="25"/>
      <c r="BF80" s="9"/>
      <c r="BG80" s="9">
        <f t="shared" si="86"/>
        <v>0</v>
      </c>
      <c r="BH80" s="9">
        <f t="shared" si="86"/>
        <v>0</v>
      </c>
      <c r="BI80" s="1">
        <f t="shared" ref="BI80" si="95">SUM(BD80:BH80)</f>
        <v>71</v>
      </c>
      <c r="BJ80" s="9"/>
      <c r="BK80" s="9"/>
      <c r="BL80" s="9"/>
      <c r="BM80" s="9"/>
      <c r="BN80" s="1">
        <f t="shared" ref="BN80" si="96">SUM(BI80:BM80)</f>
        <v>71</v>
      </c>
      <c r="BO80" s="9"/>
      <c r="BP80" s="9"/>
      <c r="BQ80" s="9"/>
      <c r="BR80" s="9"/>
      <c r="BS80" s="1">
        <f t="shared" ref="BS80" si="97">SUM(BN80:BR80)</f>
        <v>71</v>
      </c>
    </row>
    <row r="81" spans="1:71" x14ac:dyDescent="0.25">
      <c r="A81" s="1"/>
      <c r="B81" s="1"/>
      <c r="C81" s="1"/>
      <c r="D81" s="1"/>
      <c r="E81" s="1"/>
      <c r="F81" s="1"/>
      <c r="G81" s="1"/>
      <c r="H81" s="72"/>
      <c r="I81" s="72"/>
      <c r="J81" s="72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</row>
    <row r="82" spans="1:71" x14ac:dyDescent="0.25">
      <c r="A82" s="20"/>
      <c r="B82" s="11" t="s">
        <v>229</v>
      </c>
      <c r="C82" s="12"/>
      <c r="D82" s="10"/>
      <c r="E82" s="1">
        <f>+E80</f>
        <v>85</v>
      </c>
      <c r="F82" s="1">
        <f>IF(B82="MAL",E82,IF(E82&gt;=11,E82+variables!$B$1,11))</f>
        <v>86</v>
      </c>
      <c r="G82" s="2">
        <f>+BS80/F82</f>
        <v>0.82558139534883723</v>
      </c>
      <c r="H82" s="72">
        <f>+H80</f>
        <v>70</v>
      </c>
      <c r="I82" s="82">
        <f>SUM(I80:I80)</f>
        <v>71</v>
      </c>
      <c r="J82" s="82">
        <f>SUM(J80:J80)</f>
        <v>1</v>
      </c>
      <c r="K82" s="9"/>
      <c r="L82" s="9"/>
      <c r="M82" s="9">
        <f>SUM(M80:M80)</f>
        <v>0</v>
      </c>
      <c r="N82" s="9">
        <f>SUM(N80:N80)</f>
        <v>0</v>
      </c>
      <c r="O82" s="9">
        <f>SUM(O80:O80)</f>
        <v>0</v>
      </c>
      <c r="P82" s="2">
        <f>+P80/F82</f>
        <v>0.81395348837209303</v>
      </c>
      <c r="Q82" s="9">
        <v>0</v>
      </c>
      <c r="R82" s="9">
        <f>+M82+R80</f>
        <v>0</v>
      </c>
      <c r="S82" s="9">
        <f>+N82+S80</f>
        <v>0</v>
      </c>
      <c r="T82" s="9">
        <f>+O82+T80</f>
        <v>0</v>
      </c>
      <c r="U82" s="2">
        <f>+U80/F82</f>
        <v>0.81395348837209303</v>
      </c>
      <c r="V82" s="9">
        <v>0</v>
      </c>
      <c r="W82" s="9">
        <f>+R82+W80</f>
        <v>0</v>
      </c>
      <c r="X82" s="9">
        <f>+S82+X80</f>
        <v>0</v>
      </c>
      <c r="Y82" s="9">
        <f>+T82+Y80</f>
        <v>0</v>
      </c>
      <c r="Z82" s="2">
        <f>+Z80/F82</f>
        <v>0.81395348837209303</v>
      </c>
      <c r="AA82" s="9">
        <v>0</v>
      </c>
      <c r="AB82" s="9">
        <f>+W82+AB80</f>
        <v>0</v>
      </c>
      <c r="AC82" s="9">
        <f>+X82+AC80</f>
        <v>0</v>
      </c>
      <c r="AD82" s="9">
        <f>+Y82+AD80</f>
        <v>0</v>
      </c>
      <c r="AE82" s="2">
        <f>+AE80/F82</f>
        <v>0.81395348837209303</v>
      </c>
      <c r="AF82" s="9">
        <v>0</v>
      </c>
      <c r="AG82" s="9">
        <f>+AB82+AG80</f>
        <v>0</v>
      </c>
      <c r="AH82" s="9">
        <f>+AC82+AH80</f>
        <v>0</v>
      </c>
      <c r="AI82" s="9">
        <f>+AD82+AI80</f>
        <v>0</v>
      </c>
      <c r="AJ82" s="2">
        <f>+AJ80/F82</f>
        <v>0.81395348837209303</v>
      </c>
      <c r="AK82" s="9">
        <v>0</v>
      </c>
      <c r="AL82" s="9">
        <f>+AG82+AL80</f>
        <v>0</v>
      </c>
      <c r="AM82" s="9">
        <f>+AH82+AM80</f>
        <v>0</v>
      </c>
      <c r="AN82" s="9">
        <f>+AI82+AN80</f>
        <v>0</v>
      </c>
      <c r="AO82" s="2">
        <f>+AO80/F82</f>
        <v>0.82558139534883723</v>
      </c>
      <c r="AP82" s="9">
        <v>0</v>
      </c>
      <c r="AQ82" s="9">
        <f>+AL82+AQ80</f>
        <v>0</v>
      </c>
      <c r="AR82" s="9">
        <f>+AM82+AR80</f>
        <v>0</v>
      </c>
      <c r="AS82" s="9">
        <f>+AN82+AS80</f>
        <v>0</v>
      </c>
      <c r="AT82" s="2">
        <f>+AT80/F82</f>
        <v>0.82558139534883723</v>
      </c>
      <c r="AU82" s="9">
        <v>0</v>
      </c>
      <c r="AV82" s="9">
        <f>+AQ82+AV80</f>
        <v>0</v>
      </c>
      <c r="AW82" s="9">
        <f>+AR82+AW80</f>
        <v>0</v>
      </c>
      <c r="AX82" s="9">
        <f>+AS82+AX80</f>
        <v>0</v>
      </c>
      <c r="AY82" s="2">
        <f>+AY80/F82</f>
        <v>0.82558139534883723</v>
      </c>
      <c r="AZ82" s="9">
        <v>0</v>
      </c>
      <c r="BA82" s="9">
        <f>+AV82+BA80</f>
        <v>0</v>
      </c>
      <c r="BB82" s="9">
        <f>+AW82+BB80</f>
        <v>0</v>
      </c>
      <c r="BC82" s="9">
        <f>+AX82+BC80</f>
        <v>0</v>
      </c>
      <c r="BD82" s="2">
        <f>+BD80/F82</f>
        <v>0.82558139534883723</v>
      </c>
      <c r="BE82" s="9">
        <v>0</v>
      </c>
      <c r="BF82" s="9">
        <f>+BA82+BF80</f>
        <v>0</v>
      </c>
      <c r="BG82" s="9">
        <f>+BB82+BG80</f>
        <v>0</v>
      </c>
      <c r="BH82" s="9">
        <f>+BC82+BH80</f>
        <v>0</v>
      </c>
      <c r="BI82" s="2">
        <f>+BI80/F82</f>
        <v>0.82558139534883723</v>
      </c>
      <c r="BJ82" s="9">
        <v>0</v>
      </c>
      <c r="BK82" s="9">
        <f>+BF82+BK80</f>
        <v>0</v>
      </c>
      <c r="BL82" s="9">
        <f>+BG82+BL80</f>
        <v>0</v>
      </c>
      <c r="BM82" s="9">
        <f>+BH82+BM80</f>
        <v>0</v>
      </c>
      <c r="BN82" s="2">
        <f>+BN80/F82</f>
        <v>0.82558139534883723</v>
      </c>
      <c r="BO82" s="9">
        <v>0</v>
      </c>
      <c r="BP82" s="9">
        <v>3</v>
      </c>
      <c r="BQ82" s="9">
        <v>0</v>
      </c>
      <c r="BR82" s="9">
        <v>0</v>
      </c>
      <c r="BS82" s="2">
        <f>+BS80/F82</f>
        <v>0.82558139534883723</v>
      </c>
    </row>
    <row r="83" spans="1:7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</row>
  </sheetData>
  <mergeCells count="12">
    <mergeCell ref="AK1:AO1"/>
    <mergeCell ref="M1:P1"/>
    <mergeCell ref="Q1:U1"/>
    <mergeCell ref="V1:Z1"/>
    <mergeCell ref="AA1:AE1"/>
    <mergeCell ref="AF1:AJ1"/>
    <mergeCell ref="BO1:BS1"/>
    <mergeCell ref="AP1:AT1"/>
    <mergeCell ref="AU1:AY1"/>
    <mergeCell ref="AZ1:BD1"/>
    <mergeCell ref="BE1:BI1"/>
    <mergeCell ref="BJ1:BN1"/>
  </mergeCells>
  <phoneticPr fontId="9" type="noConversion"/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BS79"/>
  <sheetViews>
    <sheetView zoomScale="150" workbookViewId="0">
      <pane xSplit="12" ySplit="2" topLeftCell="AO66" activePane="bottomRight" state="frozen"/>
      <selection activeCell="A19" sqref="A19:XFD48"/>
      <selection pane="topRight" activeCell="A19" sqref="A19:XFD48"/>
      <selection pane="bottomLeft" activeCell="A19" sqref="A19:XFD48"/>
      <selection pane="bottomRight" activeCell="AR46" sqref="AR46"/>
    </sheetView>
  </sheetViews>
  <sheetFormatPr defaultColWidth="8.85546875" defaultRowHeight="15" x14ac:dyDescent="0.25"/>
  <cols>
    <col min="1" max="1" width="17" bestFit="1" customWidth="1"/>
    <col min="2" max="2" width="20.7109375" customWidth="1"/>
    <col min="3" max="3" width="4.42578125" customWidth="1"/>
    <col min="4" max="4" width="6.42578125" hidden="1" customWidth="1"/>
    <col min="5" max="5" width="5.42578125" customWidth="1"/>
    <col min="8" max="8" width="5.140625" style="80" customWidth="1"/>
    <col min="9" max="9" width="8" style="80" customWidth="1"/>
    <col min="10" max="10" width="5" style="80" customWidth="1"/>
    <col min="11" max="11" width="6.140625" bestFit="1" customWidth="1"/>
    <col min="12" max="12" width="9.140625" bestFit="1" customWidth="1"/>
    <col min="13" max="15" width="3" customWidth="1"/>
    <col min="16" max="16" width="7.140625" customWidth="1"/>
    <col min="17" max="17" width="3.85546875" customWidth="1"/>
    <col min="18" max="19" width="2.85546875" customWidth="1"/>
    <col min="20" max="20" width="3" customWidth="1"/>
    <col min="21" max="21" width="8" customWidth="1"/>
    <col min="22" max="25" width="3" customWidth="1"/>
    <col min="26" max="26" width="7.140625" customWidth="1"/>
    <col min="27" max="30" width="3" customWidth="1"/>
    <col min="31" max="31" width="7.140625" customWidth="1"/>
    <col min="32" max="35" width="3" customWidth="1"/>
    <col min="36" max="36" width="7.85546875" customWidth="1"/>
    <col min="37" max="40" width="3" customWidth="1"/>
    <col min="41" max="41" width="8.28515625" customWidth="1"/>
    <col min="42" max="45" width="3" customWidth="1"/>
    <col min="46" max="46" width="8.7109375" customWidth="1"/>
    <col min="47" max="50" width="3" customWidth="1"/>
    <col min="51" max="51" width="8" bestFit="1" customWidth="1"/>
    <col min="52" max="55" width="3" customWidth="1"/>
    <col min="56" max="56" width="8" bestFit="1" customWidth="1"/>
    <col min="57" max="60" width="3" customWidth="1"/>
    <col min="61" max="61" width="7.85546875" customWidth="1"/>
    <col min="62" max="62" width="3" customWidth="1"/>
    <col min="63" max="63" width="4.7109375" customWidth="1"/>
    <col min="64" max="64" width="4.140625" customWidth="1"/>
    <col min="65" max="65" width="3" customWidth="1"/>
    <col min="66" max="66" width="8.28515625" customWidth="1"/>
    <col min="67" max="68" width="3" customWidth="1"/>
    <col min="69" max="69" width="4.42578125" customWidth="1"/>
    <col min="70" max="70" width="3" customWidth="1"/>
    <col min="71" max="71" width="8" customWidth="1"/>
  </cols>
  <sheetData>
    <row r="1" spans="1:71" x14ac:dyDescent="0.25">
      <c r="A1" s="33"/>
      <c r="B1" s="33"/>
      <c r="C1" s="33"/>
      <c r="D1" s="33"/>
      <c r="E1" s="33"/>
      <c r="F1" s="33"/>
      <c r="G1" s="33"/>
      <c r="H1" s="78"/>
      <c r="I1" s="78"/>
      <c r="J1" s="78"/>
      <c r="K1" s="33"/>
      <c r="L1" s="33"/>
      <c r="M1" s="279" t="s">
        <v>320</v>
      </c>
      <c r="N1" s="280"/>
      <c r="O1" s="280"/>
      <c r="P1" s="281"/>
      <c r="Q1" s="279" t="s">
        <v>121</v>
      </c>
      <c r="R1" s="280"/>
      <c r="S1" s="280"/>
      <c r="T1" s="280"/>
      <c r="U1" s="281"/>
      <c r="V1" s="279" t="s">
        <v>276</v>
      </c>
      <c r="W1" s="280"/>
      <c r="X1" s="280"/>
      <c r="Y1" s="280"/>
      <c r="Z1" s="281"/>
      <c r="AA1" s="279" t="s">
        <v>135</v>
      </c>
      <c r="AB1" s="280"/>
      <c r="AC1" s="280"/>
      <c r="AD1" s="280"/>
      <c r="AE1" s="281"/>
      <c r="AF1" s="279" t="s">
        <v>136</v>
      </c>
      <c r="AG1" s="280"/>
      <c r="AH1" s="280"/>
      <c r="AI1" s="280"/>
      <c r="AJ1" s="281"/>
      <c r="AK1" s="279" t="s">
        <v>70</v>
      </c>
      <c r="AL1" s="280"/>
      <c r="AM1" s="280"/>
      <c r="AN1" s="280"/>
      <c r="AO1" s="281"/>
      <c r="AP1" s="279" t="s">
        <v>71</v>
      </c>
      <c r="AQ1" s="280"/>
      <c r="AR1" s="280"/>
      <c r="AS1" s="280"/>
      <c r="AT1" s="281"/>
      <c r="AU1" s="279" t="s">
        <v>48</v>
      </c>
      <c r="AV1" s="280"/>
      <c r="AW1" s="280"/>
      <c r="AX1" s="280"/>
      <c r="AY1" s="281"/>
      <c r="AZ1" s="279" t="s">
        <v>49</v>
      </c>
      <c r="BA1" s="280"/>
      <c r="BB1" s="280"/>
      <c r="BC1" s="280"/>
      <c r="BD1" s="281"/>
      <c r="BE1" s="279" t="s">
        <v>43</v>
      </c>
      <c r="BF1" s="280"/>
      <c r="BG1" s="280"/>
      <c r="BH1" s="280"/>
      <c r="BI1" s="281"/>
      <c r="BJ1" s="279" t="s">
        <v>212</v>
      </c>
      <c r="BK1" s="280"/>
      <c r="BL1" s="280"/>
      <c r="BM1" s="280"/>
      <c r="BN1" s="281"/>
      <c r="BO1" s="279" t="s">
        <v>300</v>
      </c>
      <c r="BP1" s="280"/>
      <c r="BQ1" s="280"/>
      <c r="BR1" s="280"/>
      <c r="BS1" s="281"/>
    </row>
    <row r="2" spans="1:71" ht="32.25" customHeight="1" thickBot="1" x14ac:dyDescent="0.3">
      <c r="A2" s="6" t="s">
        <v>51</v>
      </c>
      <c r="B2" s="6" t="s">
        <v>9</v>
      </c>
      <c r="C2" s="6" t="s">
        <v>60</v>
      </c>
      <c r="D2" s="6" t="s">
        <v>61</v>
      </c>
      <c r="E2" s="73" t="s">
        <v>339</v>
      </c>
      <c r="F2" s="7" t="s">
        <v>154</v>
      </c>
      <c r="G2" s="7" t="s">
        <v>138</v>
      </c>
      <c r="H2" s="79" t="s">
        <v>338</v>
      </c>
      <c r="I2" s="79" t="s">
        <v>337</v>
      </c>
      <c r="J2" s="79" t="s">
        <v>139</v>
      </c>
      <c r="K2" s="6" t="s">
        <v>255</v>
      </c>
      <c r="L2" s="6" t="s">
        <v>165</v>
      </c>
      <c r="M2" s="7" t="s">
        <v>192</v>
      </c>
      <c r="N2" s="7" t="s">
        <v>193</v>
      </c>
      <c r="O2" s="7" t="s">
        <v>108</v>
      </c>
      <c r="P2" s="7" t="s">
        <v>109</v>
      </c>
      <c r="Q2" s="7" t="s">
        <v>110</v>
      </c>
      <c r="R2" s="7" t="s">
        <v>192</v>
      </c>
      <c r="S2" s="7" t="s">
        <v>193</v>
      </c>
      <c r="T2" s="7" t="s">
        <v>108</v>
      </c>
      <c r="U2" s="7" t="s">
        <v>109</v>
      </c>
      <c r="V2" s="7" t="s">
        <v>110</v>
      </c>
      <c r="W2" s="7" t="s">
        <v>192</v>
      </c>
      <c r="X2" s="7" t="s">
        <v>193</v>
      </c>
      <c r="Y2" s="7" t="s">
        <v>108</v>
      </c>
      <c r="Z2" s="7" t="s">
        <v>109</v>
      </c>
      <c r="AA2" s="7" t="s">
        <v>110</v>
      </c>
      <c r="AB2" s="7" t="s">
        <v>192</v>
      </c>
      <c r="AC2" s="7" t="s">
        <v>193</v>
      </c>
      <c r="AD2" s="7" t="s">
        <v>108</v>
      </c>
      <c r="AE2" s="7" t="s">
        <v>109</v>
      </c>
      <c r="AF2" s="7" t="s">
        <v>110</v>
      </c>
      <c r="AG2" s="7" t="s">
        <v>192</v>
      </c>
      <c r="AH2" s="7" t="s">
        <v>193</v>
      </c>
      <c r="AI2" s="7" t="s">
        <v>108</v>
      </c>
      <c r="AJ2" s="7" t="s">
        <v>109</v>
      </c>
      <c r="AK2" s="7" t="s">
        <v>110</v>
      </c>
      <c r="AL2" s="7" t="s">
        <v>192</v>
      </c>
      <c r="AM2" s="7" t="s">
        <v>193</v>
      </c>
      <c r="AN2" s="7" t="s">
        <v>108</v>
      </c>
      <c r="AO2" s="7" t="s">
        <v>109</v>
      </c>
      <c r="AP2" s="7" t="s">
        <v>110</v>
      </c>
      <c r="AQ2" s="7" t="s">
        <v>192</v>
      </c>
      <c r="AR2" s="7" t="s">
        <v>193</v>
      </c>
      <c r="AS2" s="7" t="s">
        <v>108</v>
      </c>
      <c r="AT2" s="7" t="s">
        <v>109</v>
      </c>
      <c r="AU2" s="7" t="s">
        <v>110</v>
      </c>
      <c r="AV2" s="7" t="s">
        <v>192</v>
      </c>
      <c r="AW2" s="7" t="s">
        <v>193</v>
      </c>
      <c r="AX2" s="7" t="s">
        <v>108</v>
      </c>
      <c r="AY2" s="7" t="s">
        <v>109</v>
      </c>
      <c r="AZ2" s="7" t="s">
        <v>110</v>
      </c>
      <c r="BA2" s="7" t="s">
        <v>192</v>
      </c>
      <c r="BB2" s="7" t="s">
        <v>193</v>
      </c>
      <c r="BC2" s="7" t="s">
        <v>108</v>
      </c>
      <c r="BD2" s="7" t="s">
        <v>109</v>
      </c>
      <c r="BE2" s="7" t="s">
        <v>110</v>
      </c>
      <c r="BF2" s="7" t="s">
        <v>192</v>
      </c>
      <c r="BG2" s="7" t="s">
        <v>193</v>
      </c>
      <c r="BH2" s="7" t="s">
        <v>108</v>
      </c>
      <c r="BI2" s="7" t="s">
        <v>109</v>
      </c>
      <c r="BJ2" s="7" t="s">
        <v>110</v>
      </c>
      <c r="BK2" s="7" t="s">
        <v>192</v>
      </c>
      <c r="BL2" s="7" t="s">
        <v>193</v>
      </c>
      <c r="BM2" s="7" t="s">
        <v>108</v>
      </c>
      <c r="BN2" s="7" t="s">
        <v>109</v>
      </c>
      <c r="BO2" s="7" t="s">
        <v>110</v>
      </c>
      <c r="BP2" s="7" t="s">
        <v>192</v>
      </c>
      <c r="BQ2" s="7" t="s">
        <v>193</v>
      </c>
      <c r="BR2" s="7" t="s">
        <v>108</v>
      </c>
      <c r="BS2" s="7" t="s">
        <v>109</v>
      </c>
    </row>
    <row r="3" spans="1:71" x14ac:dyDescent="0.25">
      <c r="A3" s="3" t="s">
        <v>8</v>
      </c>
      <c r="B3" s="4"/>
      <c r="C3" s="4"/>
      <c r="D3" s="4"/>
      <c r="E3" s="35"/>
      <c r="F3" s="4"/>
      <c r="G3" s="5"/>
      <c r="H3" s="77"/>
      <c r="I3" s="77"/>
      <c r="J3" s="81"/>
      <c r="K3" s="8">
        <v>2023</v>
      </c>
      <c r="L3" s="9">
        <v>2023</v>
      </c>
      <c r="M3" s="8"/>
      <c r="N3" s="8"/>
      <c r="O3" s="8"/>
      <c r="P3" s="77">
        <f>+H3</f>
        <v>0</v>
      </c>
      <c r="Q3" s="8"/>
      <c r="R3" s="8"/>
      <c r="S3" s="8"/>
      <c r="T3" s="8"/>
      <c r="U3" s="1">
        <f>SUM(P3:T3)</f>
        <v>0</v>
      </c>
      <c r="V3" s="8"/>
      <c r="W3" s="8"/>
      <c r="X3" s="8"/>
      <c r="Y3" s="8"/>
      <c r="Z3" s="1">
        <f>SUM(U3:Y3)</f>
        <v>0</v>
      </c>
      <c r="AA3" s="8"/>
      <c r="AB3" s="8"/>
      <c r="AC3" s="8"/>
      <c r="AD3" s="8"/>
      <c r="AE3" s="1">
        <f>SUM(Z3:AD3)</f>
        <v>0</v>
      </c>
      <c r="AF3" s="8"/>
      <c r="AG3" s="8"/>
      <c r="AH3" s="8"/>
      <c r="AI3" s="8"/>
      <c r="AJ3" s="1">
        <f>SUM(AE3:AI3)</f>
        <v>0</v>
      </c>
      <c r="AK3" s="8"/>
      <c r="AL3" s="8"/>
      <c r="AM3" s="8"/>
      <c r="AN3" s="8"/>
      <c r="AO3" s="1">
        <f>SUM(AJ3:AN3)</f>
        <v>0</v>
      </c>
      <c r="AP3" s="8"/>
      <c r="AQ3" s="8"/>
      <c r="AR3" s="8"/>
      <c r="AS3" s="8"/>
      <c r="AT3" s="1">
        <f>SUM(AO3:AS3)</f>
        <v>0</v>
      </c>
      <c r="AU3" s="8"/>
      <c r="AV3" s="8"/>
      <c r="AW3" s="8"/>
      <c r="AX3" s="8"/>
      <c r="AY3" s="1">
        <f>SUM(AT3:AX3)</f>
        <v>0</v>
      </c>
      <c r="AZ3" s="8"/>
      <c r="BA3" s="8"/>
      <c r="BB3" s="8"/>
      <c r="BC3" s="8"/>
      <c r="BD3" s="1">
        <f>SUM(AY3:BC3)</f>
        <v>0</v>
      </c>
      <c r="BE3" s="8"/>
      <c r="BF3" s="8"/>
      <c r="BG3" s="8"/>
      <c r="BH3" s="8"/>
      <c r="BI3" s="1">
        <f>SUM(BD3:BH3)</f>
        <v>0</v>
      </c>
      <c r="BJ3" s="8"/>
      <c r="BK3" s="8"/>
      <c r="BL3" s="8"/>
      <c r="BM3" s="8"/>
      <c r="BN3" s="1">
        <f>SUM(BI3:BM3)</f>
        <v>0</v>
      </c>
      <c r="BO3" s="8"/>
      <c r="BP3" s="8"/>
      <c r="BQ3" s="8"/>
      <c r="BR3" s="8"/>
      <c r="BS3" s="1">
        <f>SUM(BN3:BR3)</f>
        <v>0</v>
      </c>
    </row>
    <row r="4" spans="1:71" x14ac:dyDescent="0.25">
      <c r="A4" s="20"/>
      <c r="B4" s="23" t="s">
        <v>295</v>
      </c>
      <c r="C4" s="21">
        <v>4</v>
      </c>
      <c r="D4" s="21" t="s">
        <v>169</v>
      </c>
      <c r="E4" s="70">
        <v>29</v>
      </c>
      <c r="F4" s="1"/>
      <c r="G4" s="5">
        <f>$BS4/E4</f>
        <v>0.75862068965517238</v>
      </c>
      <c r="H4" s="77">
        <v>13</v>
      </c>
      <c r="I4" s="77">
        <f t="shared" ref="I4:I56" si="0">+H4+J4</f>
        <v>15</v>
      </c>
      <c r="J4" s="82">
        <v>2</v>
      </c>
      <c r="K4" s="8">
        <v>2023</v>
      </c>
      <c r="L4" s="9">
        <v>2023</v>
      </c>
      <c r="M4" s="24"/>
      <c r="N4" s="24"/>
      <c r="O4" s="24"/>
      <c r="P4" s="72">
        <f>SUM(M4:O4)+H4</f>
        <v>13</v>
      </c>
      <c r="Q4" s="32"/>
      <c r="R4" s="9"/>
      <c r="S4" s="9"/>
      <c r="T4" s="9"/>
      <c r="U4" s="1">
        <f>SUM(P4:T4)</f>
        <v>13</v>
      </c>
      <c r="V4" s="9"/>
      <c r="W4" s="9"/>
      <c r="X4" s="9"/>
      <c r="Y4" s="9"/>
      <c r="Z4" s="1">
        <f>SUM(U4:Y4)</f>
        <v>13</v>
      </c>
      <c r="AA4" s="9">
        <v>2</v>
      </c>
      <c r="AB4" s="9">
        <v>2</v>
      </c>
      <c r="AC4" s="9">
        <v>4</v>
      </c>
      <c r="AD4" s="9"/>
      <c r="AE4" s="1">
        <f>SUM(Z4:AD4)</f>
        <v>21</v>
      </c>
      <c r="AF4" s="9"/>
      <c r="AG4" s="9"/>
      <c r="AH4" s="9">
        <v>1</v>
      </c>
      <c r="AI4" s="9"/>
      <c r="AJ4" s="1">
        <f>SUM(AE4:AI4)</f>
        <v>22</v>
      </c>
      <c r="AK4" s="9"/>
      <c r="AL4" s="9"/>
      <c r="AM4" s="9"/>
      <c r="AN4" s="9"/>
      <c r="AO4" s="1">
        <f>SUM(AJ4:AN4)</f>
        <v>22</v>
      </c>
      <c r="AP4" s="9"/>
      <c r="AQ4" s="9"/>
      <c r="AR4" s="9"/>
      <c r="AS4" s="9"/>
      <c r="AT4" s="1">
        <f>SUM(AO4:AS4)</f>
        <v>22</v>
      </c>
      <c r="AU4" s="9"/>
      <c r="AV4" s="9"/>
      <c r="AW4" s="9"/>
      <c r="AX4" s="9"/>
      <c r="AY4" s="1">
        <f>SUM(AT4:AX4)</f>
        <v>22</v>
      </c>
      <c r="AZ4" s="9"/>
      <c r="BA4" s="9"/>
      <c r="BB4" s="9"/>
      <c r="BC4" s="9"/>
      <c r="BD4" s="1">
        <f>SUM(AY4:BC4)</f>
        <v>22</v>
      </c>
      <c r="BE4" s="9"/>
      <c r="BF4" s="9"/>
      <c r="BG4" s="9"/>
      <c r="BH4" s="9"/>
      <c r="BI4" s="1">
        <f>SUM(BD4:BH4)</f>
        <v>22</v>
      </c>
      <c r="BJ4" s="9"/>
      <c r="BK4" s="9"/>
      <c r="BL4" s="9"/>
      <c r="BM4" s="9"/>
      <c r="BN4" s="1">
        <f>SUM(BI4:BM4)</f>
        <v>22</v>
      </c>
      <c r="BO4" s="9"/>
      <c r="BP4" s="9"/>
      <c r="BQ4" s="9"/>
      <c r="BR4" s="9"/>
      <c r="BS4" s="1">
        <f>SUM(BN4:BR4)</f>
        <v>22</v>
      </c>
    </row>
    <row r="5" spans="1:71" x14ac:dyDescent="0.25">
      <c r="A5" s="20"/>
      <c r="B5" s="17" t="s">
        <v>297</v>
      </c>
      <c r="C5" s="12">
        <v>7</v>
      </c>
      <c r="D5" s="12">
        <v>1504</v>
      </c>
      <c r="E5" s="113">
        <v>45</v>
      </c>
      <c r="F5" s="1"/>
      <c r="G5" s="5">
        <f t="shared" ref="G5:G6" si="1">$BS5/E5</f>
        <v>0.64444444444444449</v>
      </c>
      <c r="H5" s="77">
        <v>27</v>
      </c>
      <c r="I5" s="77">
        <f t="shared" si="0"/>
        <v>28</v>
      </c>
      <c r="J5" s="82">
        <v>1</v>
      </c>
      <c r="K5" s="8">
        <v>2023</v>
      </c>
      <c r="L5" s="9">
        <v>2023</v>
      </c>
      <c r="M5" s="24"/>
      <c r="N5" s="24"/>
      <c r="O5" s="24"/>
      <c r="P5" s="72">
        <f>SUM(M5:O5)+H5</f>
        <v>27</v>
      </c>
      <c r="Q5" s="9"/>
      <c r="R5" s="9"/>
      <c r="S5" s="9"/>
      <c r="T5" s="9"/>
      <c r="U5" s="1">
        <f>SUM(P5:T5)</f>
        <v>27</v>
      </c>
      <c r="V5" s="9"/>
      <c r="W5" s="9"/>
      <c r="X5" s="9"/>
      <c r="Y5" s="9"/>
      <c r="Z5" s="1">
        <f>SUM(U5:Y5)</f>
        <v>27</v>
      </c>
      <c r="AA5" s="9">
        <v>1</v>
      </c>
      <c r="AB5" s="9">
        <v>1</v>
      </c>
      <c r="AC5" s="9"/>
      <c r="AD5" s="9"/>
      <c r="AE5" s="1">
        <f>SUM(Z5:AD5)</f>
        <v>29</v>
      </c>
      <c r="AF5" s="9"/>
      <c r="AG5" s="9"/>
      <c r="AH5" s="9"/>
      <c r="AI5" s="9"/>
      <c r="AJ5" s="1">
        <f>SUM(AE5:AI5)</f>
        <v>29</v>
      </c>
      <c r="AK5" s="9"/>
      <c r="AL5" s="9"/>
      <c r="AM5" s="9"/>
      <c r="AN5" s="9"/>
      <c r="AO5" s="1">
        <f>SUM(AJ5:AN5)</f>
        <v>29</v>
      </c>
      <c r="AP5" s="9"/>
      <c r="AQ5" s="9"/>
      <c r="AR5" s="9"/>
      <c r="AS5" s="9"/>
      <c r="AT5" s="1">
        <f>SUM(AO5:AS5)</f>
        <v>29</v>
      </c>
      <c r="AU5" s="9"/>
      <c r="AV5" s="9"/>
      <c r="AW5" s="9"/>
      <c r="AX5" s="9"/>
      <c r="AY5" s="1">
        <f>SUM(AT5:AX5)</f>
        <v>29</v>
      </c>
      <c r="AZ5" s="9"/>
      <c r="BA5" s="9"/>
      <c r="BB5" s="9"/>
      <c r="BC5" s="9"/>
      <c r="BD5" s="1">
        <f>SUM(AY5:BC5)</f>
        <v>29</v>
      </c>
      <c r="BE5" s="9"/>
      <c r="BF5" s="9"/>
      <c r="BG5" s="9"/>
      <c r="BH5" s="9"/>
      <c r="BI5" s="1">
        <f>SUM(BD5:BH5)</f>
        <v>29</v>
      </c>
      <c r="BJ5" s="9"/>
      <c r="BK5" s="9"/>
      <c r="BL5" s="9"/>
      <c r="BM5" s="9"/>
      <c r="BN5" s="1">
        <f>SUM(BI5:BM5)</f>
        <v>29</v>
      </c>
      <c r="BO5" s="9"/>
      <c r="BP5" s="9"/>
      <c r="BQ5" s="9"/>
      <c r="BR5" s="9"/>
      <c r="BS5" s="1">
        <f>SUM(BN5:BR5)</f>
        <v>29</v>
      </c>
    </row>
    <row r="6" spans="1:71" x14ac:dyDescent="0.25">
      <c r="A6" s="20"/>
      <c r="B6" s="1" t="s">
        <v>119</v>
      </c>
      <c r="C6" s="12">
        <v>10</v>
      </c>
      <c r="D6" s="12">
        <v>2503</v>
      </c>
      <c r="E6" s="113">
        <v>36</v>
      </c>
      <c r="F6" s="1"/>
      <c r="G6" s="5">
        <f t="shared" si="1"/>
        <v>0.72222222222222221</v>
      </c>
      <c r="H6" s="77">
        <v>26</v>
      </c>
      <c r="I6" s="77">
        <f t="shared" si="0"/>
        <v>26</v>
      </c>
      <c r="J6" s="82"/>
      <c r="K6" s="8">
        <v>2023</v>
      </c>
      <c r="L6" s="9">
        <v>2023</v>
      </c>
      <c r="M6" s="9"/>
      <c r="N6" s="24"/>
      <c r="O6" s="9"/>
      <c r="P6" s="72">
        <f>SUM(M6:O6)+H6</f>
        <v>26</v>
      </c>
      <c r="Q6" s="9"/>
      <c r="R6" s="9"/>
      <c r="S6" s="9"/>
      <c r="T6" s="9"/>
      <c r="U6" s="1">
        <f>SUM(P6:T6)</f>
        <v>26</v>
      </c>
      <c r="V6" s="9"/>
      <c r="W6" s="9"/>
      <c r="X6" s="9"/>
      <c r="Y6" s="9"/>
      <c r="Z6" s="1">
        <f>SUM(U6:Y6)</f>
        <v>26</v>
      </c>
      <c r="AA6" s="9"/>
      <c r="AB6" s="9"/>
      <c r="AC6" s="9"/>
      <c r="AD6" s="9"/>
      <c r="AE6" s="1">
        <f>SUM(Z6:AD6)</f>
        <v>26</v>
      </c>
      <c r="AF6" s="9"/>
      <c r="AG6" s="9"/>
      <c r="AH6" s="9"/>
      <c r="AI6" s="9"/>
      <c r="AJ6" s="1">
        <f>SUM(AE6:AI6)</f>
        <v>26</v>
      </c>
      <c r="AK6" s="9"/>
      <c r="AL6" s="9"/>
      <c r="AM6" s="9"/>
      <c r="AN6" s="9"/>
      <c r="AO6" s="1">
        <f>SUM(AJ6:AN6)</f>
        <v>26</v>
      </c>
      <c r="AP6" s="9"/>
      <c r="AQ6" s="9"/>
      <c r="AR6" s="9"/>
      <c r="AS6" s="9"/>
      <c r="AT6" s="1">
        <f>SUM(AO6:AS6)</f>
        <v>26</v>
      </c>
      <c r="AU6" s="9"/>
      <c r="AV6" s="9"/>
      <c r="AW6" s="9"/>
      <c r="AX6" s="9"/>
      <c r="AY6" s="1">
        <f>SUM(AT6:AX6)</f>
        <v>26</v>
      </c>
      <c r="AZ6" s="9"/>
      <c r="BA6" s="9"/>
      <c r="BB6" s="9"/>
      <c r="BC6" s="9"/>
      <c r="BD6" s="1">
        <f>SUM(AY6:BC6)</f>
        <v>26</v>
      </c>
      <c r="BE6" s="9"/>
      <c r="BF6" s="9"/>
      <c r="BG6" s="9"/>
      <c r="BH6" s="9"/>
      <c r="BI6" s="1">
        <f>SUM(BD6:BH6)</f>
        <v>26</v>
      </c>
      <c r="BJ6" s="9"/>
      <c r="BK6" s="9"/>
      <c r="BL6" s="9"/>
      <c r="BM6" s="9"/>
      <c r="BN6" s="1">
        <f>SUM(BI6:BM6)</f>
        <v>26</v>
      </c>
      <c r="BO6" s="9"/>
      <c r="BP6" s="9"/>
      <c r="BQ6" s="9"/>
      <c r="BR6" s="9"/>
      <c r="BS6" s="1">
        <f>SUM(BN6:BR6)</f>
        <v>26</v>
      </c>
    </row>
    <row r="7" spans="1:71" x14ac:dyDescent="0.25">
      <c r="A7" s="1"/>
      <c r="B7" s="1"/>
      <c r="C7" s="1"/>
      <c r="D7" s="1"/>
      <c r="E7" s="1"/>
      <c r="F7" s="1"/>
      <c r="G7" s="1"/>
      <c r="H7" s="72"/>
      <c r="I7" s="77"/>
      <c r="J7" s="72"/>
      <c r="K7" s="1"/>
      <c r="L7" s="1"/>
      <c r="M7" s="72">
        <f>SUM(M3:M6)</f>
        <v>0</v>
      </c>
      <c r="N7" s="72">
        <f>SUM(N3:N6)</f>
        <v>0</v>
      </c>
      <c r="O7" s="72">
        <f>SUM(O3:O6)</f>
        <v>0</v>
      </c>
      <c r="P7" s="72">
        <f>SUM(P3:P6)</f>
        <v>66</v>
      </c>
      <c r="Q7" s="72">
        <f t="shared" ref="Q7:BS7" si="2">SUM(Q3:Q6)</f>
        <v>0</v>
      </c>
      <c r="R7" s="72">
        <f t="shared" si="2"/>
        <v>0</v>
      </c>
      <c r="S7" s="72">
        <f t="shared" si="2"/>
        <v>0</v>
      </c>
      <c r="T7" s="72">
        <f t="shared" si="2"/>
        <v>0</v>
      </c>
      <c r="U7" s="72">
        <f t="shared" si="2"/>
        <v>66</v>
      </c>
      <c r="V7" s="72">
        <f t="shared" si="2"/>
        <v>0</v>
      </c>
      <c r="W7" s="72">
        <f t="shared" si="2"/>
        <v>0</v>
      </c>
      <c r="X7" s="72">
        <f t="shared" si="2"/>
        <v>0</v>
      </c>
      <c r="Y7" s="72">
        <f t="shared" si="2"/>
        <v>0</v>
      </c>
      <c r="Z7" s="72">
        <f t="shared" si="2"/>
        <v>66</v>
      </c>
      <c r="AA7" s="72">
        <f t="shared" si="2"/>
        <v>3</v>
      </c>
      <c r="AB7" s="72">
        <f t="shared" si="2"/>
        <v>3</v>
      </c>
      <c r="AC7" s="72">
        <f t="shared" si="2"/>
        <v>4</v>
      </c>
      <c r="AD7" s="72">
        <f t="shared" si="2"/>
        <v>0</v>
      </c>
      <c r="AE7" s="72">
        <f t="shared" si="2"/>
        <v>76</v>
      </c>
      <c r="AF7" s="72">
        <f t="shared" si="2"/>
        <v>0</v>
      </c>
      <c r="AG7" s="72">
        <f t="shared" si="2"/>
        <v>0</v>
      </c>
      <c r="AH7" s="72">
        <f t="shared" si="2"/>
        <v>1</v>
      </c>
      <c r="AI7" s="72">
        <f t="shared" si="2"/>
        <v>0</v>
      </c>
      <c r="AJ7" s="72">
        <f t="shared" si="2"/>
        <v>77</v>
      </c>
      <c r="AK7" s="72">
        <f t="shared" si="2"/>
        <v>0</v>
      </c>
      <c r="AL7" s="72">
        <f t="shared" si="2"/>
        <v>0</v>
      </c>
      <c r="AM7" s="72">
        <f t="shared" si="2"/>
        <v>0</v>
      </c>
      <c r="AN7" s="72">
        <f t="shared" si="2"/>
        <v>0</v>
      </c>
      <c r="AO7" s="72">
        <f t="shared" si="2"/>
        <v>77</v>
      </c>
      <c r="AP7" s="72">
        <f t="shared" si="2"/>
        <v>0</v>
      </c>
      <c r="AQ7" s="72">
        <f t="shared" si="2"/>
        <v>0</v>
      </c>
      <c r="AR7" s="72">
        <f t="shared" si="2"/>
        <v>0</v>
      </c>
      <c r="AS7" s="72">
        <f t="shared" si="2"/>
        <v>0</v>
      </c>
      <c r="AT7" s="72">
        <f t="shared" si="2"/>
        <v>77</v>
      </c>
      <c r="AU7" s="72">
        <f t="shared" si="2"/>
        <v>0</v>
      </c>
      <c r="AV7" s="72">
        <f t="shared" si="2"/>
        <v>0</v>
      </c>
      <c r="AW7" s="72">
        <f t="shared" si="2"/>
        <v>0</v>
      </c>
      <c r="AX7" s="72">
        <f t="shared" si="2"/>
        <v>0</v>
      </c>
      <c r="AY7" s="72">
        <f t="shared" si="2"/>
        <v>77</v>
      </c>
      <c r="AZ7" s="72">
        <f t="shared" si="2"/>
        <v>0</v>
      </c>
      <c r="BA7" s="72">
        <f t="shared" si="2"/>
        <v>0</v>
      </c>
      <c r="BB7" s="72">
        <f t="shared" si="2"/>
        <v>0</v>
      </c>
      <c r="BC7" s="72">
        <f t="shared" si="2"/>
        <v>0</v>
      </c>
      <c r="BD7" s="72">
        <f t="shared" si="2"/>
        <v>77</v>
      </c>
      <c r="BE7" s="72">
        <f t="shared" si="2"/>
        <v>0</v>
      </c>
      <c r="BF7" s="72">
        <f t="shared" si="2"/>
        <v>0</v>
      </c>
      <c r="BG7" s="72">
        <f t="shared" si="2"/>
        <v>0</v>
      </c>
      <c r="BH7" s="72">
        <f t="shared" si="2"/>
        <v>0</v>
      </c>
      <c r="BI7" s="72">
        <f t="shared" si="2"/>
        <v>77</v>
      </c>
      <c r="BJ7" s="72">
        <f t="shared" si="2"/>
        <v>0</v>
      </c>
      <c r="BK7" s="72">
        <f t="shared" si="2"/>
        <v>0</v>
      </c>
      <c r="BL7" s="72">
        <f t="shared" si="2"/>
        <v>0</v>
      </c>
      <c r="BM7" s="72">
        <f t="shared" si="2"/>
        <v>0</v>
      </c>
      <c r="BN7" s="72">
        <f t="shared" si="2"/>
        <v>77</v>
      </c>
      <c r="BO7" s="72">
        <f t="shared" si="2"/>
        <v>0</v>
      </c>
      <c r="BP7" s="72">
        <f t="shared" si="2"/>
        <v>0</v>
      </c>
      <c r="BQ7" s="72">
        <f t="shared" si="2"/>
        <v>0</v>
      </c>
      <c r="BR7" s="72">
        <f t="shared" si="2"/>
        <v>0</v>
      </c>
      <c r="BS7" s="72">
        <f t="shared" si="2"/>
        <v>77</v>
      </c>
    </row>
    <row r="8" spans="1:71" x14ac:dyDescent="0.25">
      <c r="A8" s="1"/>
      <c r="B8" s="1" t="s">
        <v>229</v>
      </c>
      <c r="C8" s="1">
        <f>COUNT(C1:C6)</f>
        <v>3</v>
      </c>
      <c r="D8" s="1"/>
      <c r="E8" s="1">
        <f>SUM(E3:E6)</f>
        <v>110</v>
      </c>
      <c r="F8" s="1">
        <f>SUM(E3:E6)+1</f>
        <v>111</v>
      </c>
      <c r="G8" s="2">
        <f>$BS7/F8</f>
        <v>0.69369369369369371</v>
      </c>
      <c r="H8" s="72">
        <f>SUM(H3:H6)</f>
        <v>66</v>
      </c>
      <c r="I8" s="72">
        <f>SUM(I3:I6)</f>
        <v>69</v>
      </c>
      <c r="J8" s="72">
        <f>SUM(J3:J6)</f>
        <v>3</v>
      </c>
      <c r="K8" s="1"/>
      <c r="L8" s="1"/>
      <c r="M8" s="1"/>
      <c r="N8" s="1"/>
      <c r="O8" s="1"/>
      <c r="P8" s="2">
        <f>P7/F8</f>
        <v>0.59459459459459463</v>
      </c>
      <c r="Q8" s="1"/>
      <c r="R8" s="1">
        <f>M7+R7</f>
        <v>0</v>
      </c>
      <c r="S8" s="1">
        <f>N7+S7</f>
        <v>0</v>
      </c>
      <c r="T8" s="1">
        <f>O7+T7</f>
        <v>0</v>
      </c>
      <c r="U8" s="2">
        <f>U7/F8</f>
        <v>0.59459459459459463</v>
      </c>
      <c r="V8" s="1"/>
      <c r="W8" s="1">
        <f>R8+W7</f>
        <v>0</v>
      </c>
      <c r="X8" s="1">
        <f>S8+X7</f>
        <v>0</v>
      </c>
      <c r="Y8" s="1">
        <f>T8+Y7</f>
        <v>0</v>
      </c>
      <c r="Z8" s="2">
        <f>Z7/F8</f>
        <v>0.59459459459459463</v>
      </c>
      <c r="AA8" s="1"/>
      <c r="AB8" s="1">
        <f>W8+AB7</f>
        <v>3</v>
      </c>
      <c r="AC8" s="1">
        <f>X8+AC7</f>
        <v>4</v>
      </c>
      <c r="AD8" s="1">
        <f>Y8+AD7</f>
        <v>0</v>
      </c>
      <c r="AE8" s="2">
        <f>AE7/F8</f>
        <v>0.68468468468468469</v>
      </c>
      <c r="AF8" s="1"/>
      <c r="AG8" s="1">
        <f>AB8+AG7</f>
        <v>3</v>
      </c>
      <c r="AH8" s="1">
        <f>AC8+AH7</f>
        <v>5</v>
      </c>
      <c r="AI8" s="1">
        <f>AD8+AI7</f>
        <v>0</v>
      </c>
      <c r="AJ8" s="2">
        <f>AJ7/F8</f>
        <v>0.69369369369369371</v>
      </c>
      <c r="AK8" s="1"/>
      <c r="AL8" s="1">
        <f>AG8+AL7</f>
        <v>3</v>
      </c>
      <c r="AM8" s="1">
        <f>AH8+AM7</f>
        <v>5</v>
      </c>
      <c r="AN8" s="1">
        <f>AI8+AN7</f>
        <v>0</v>
      </c>
      <c r="AO8" s="2">
        <f>AO7/F8</f>
        <v>0.69369369369369371</v>
      </c>
      <c r="AP8" s="1"/>
      <c r="AQ8" s="1">
        <f>AL8+AQ7</f>
        <v>3</v>
      </c>
      <c r="AR8" s="1">
        <f>AM8+AR7</f>
        <v>5</v>
      </c>
      <c r="AS8" s="1">
        <f>AN8+AS7</f>
        <v>0</v>
      </c>
      <c r="AT8" s="2">
        <f>AT7/F8</f>
        <v>0.69369369369369371</v>
      </c>
      <c r="AU8" s="1"/>
      <c r="AV8" s="1">
        <f>AQ8+AV7</f>
        <v>3</v>
      </c>
      <c r="AW8" s="1">
        <f>AR8+AW7</f>
        <v>5</v>
      </c>
      <c r="AX8" s="1">
        <f>AS8+AX7</f>
        <v>0</v>
      </c>
      <c r="AY8" s="2">
        <f>AY7/F8</f>
        <v>0.69369369369369371</v>
      </c>
      <c r="AZ8" s="1"/>
      <c r="BA8" s="1">
        <f>AV8+BA7</f>
        <v>3</v>
      </c>
      <c r="BB8" s="1">
        <f>AW8+BB7</f>
        <v>5</v>
      </c>
      <c r="BC8" s="1">
        <f>AX8+BC7</f>
        <v>0</v>
      </c>
      <c r="BD8" s="2">
        <f>BD7/F8</f>
        <v>0.69369369369369371</v>
      </c>
      <c r="BE8" s="1"/>
      <c r="BF8" s="1">
        <f>BA8+BF7</f>
        <v>3</v>
      </c>
      <c r="BG8" s="1">
        <f>BB8+BG7</f>
        <v>5</v>
      </c>
      <c r="BH8" s="1">
        <f>BC8+BH7</f>
        <v>0</v>
      </c>
      <c r="BI8" s="2">
        <f>BI7/F8</f>
        <v>0.69369369369369371</v>
      </c>
      <c r="BJ8" s="1"/>
      <c r="BK8" s="1">
        <f>BF8+BK7</f>
        <v>3</v>
      </c>
      <c r="BL8" s="1">
        <f>BG8+BL7</f>
        <v>5</v>
      </c>
      <c r="BM8" s="1">
        <f>BH8+BM7</f>
        <v>0</v>
      </c>
      <c r="BN8" s="2">
        <f>BN7/F8</f>
        <v>0.69369369369369371</v>
      </c>
      <c r="BO8" s="1"/>
      <c r="BP8" s="1">
        <f>BK8+BP7</f>
        <v>3</v>
      </c>
      <c r="BQ8" s="1">
        <f>BL8+BQ7</f>
        <v>5</v>
      </c>
      <c r="BR8" s="1">
        <f>BM8+BR7</f>
        <v>0</v>
      </c>
      <c r="BS8" s="2">
        <f>BS7/F8</f>
        <v>0.69369369369369371</v>
      </c>
    </row>
    <row r="9" spans="1:71" x14ac:dyDescent="0.25">
      <c r="I9" s="77"/>
    </row>
    <row r="10" spans="1:71" x14ac:dyDescent="0.25">
      <c r="A10" s="20" t="s">
        <v>215</v>
      </c>
      <c r="B10" s="1"/>
      <c r="C10" s="1"/>
      <c r="D10" s="1"/>
      <c r="E10" s="16"/>
      <c r="F10" s="1"/>
      <c r="G10" s="2"/>
      <c r="H10" s="72"/>
      <c r="I10" s="77"/>
      <c r="J10" s="82"/>
      <c r="K10" s="9"/>
      <c r="L10" s="9"/>
      <c r="M10" s="9"/>
      <c r="N10" s="9"/>
      <c r="O10" s="9"/>
      <c r="P10" s="72">
        <f>+H10</f>
        <v>0</v>
      </c>
      <c r="Q10" s="9"/>
      <c r="R10" s="9"/>
      <c r="S10" s="9"/>
      <c r="T10" s="9"/>
      <c r="U10" s="1">
        <f>SUM(P10:T10)</f>
        <v>0</v>
      </c>
      <c r="V10" s="9"/>
      <c r="W10" s="9"/>
      <c r="X10" s="9"/>
      <c r="Y10" s="9"/>
      <c r="Z10" s="1">
        <f>SUM(U10:Y10)</f>
        <v>0</v>
      </c>
      <c r="AA10" s="9"/>
      <c r="AB10" s="9"/>
      <c r="AC10" s="9"/>
      <c r="AD10" s="9"/>
      <c r="AE10" s="1">
        <f>SUM(Z10:AD10)</f>
        <v>0</v>
      </c>
      <c r="AF10" s="9"/>
      <c r="AG10" s="9"/>
      <c r="AH10" s="9"/>
      <c r="AI10" s="9"/>
      <c r="AJ10" s="1">
        <f>SUM(AE10:AI10)</f>
        <v>0</v>
      </c>
      <c r="AK10" s="9"/>
      <c r="AL10" s="9"/>
      <c r="AM10" s="9"/>
      <c r="AN10" s="9"/>
      <c r="AO10" s="1">
        <f>SUM(AJ10:AN10)</f>
        <v>0</v>
      </c>
      <c r="AP10" s="9"/>
      <c r="AQ10" s="9"/>
      <c r="AR10" s="9"/>
      <c r="AS10" s="9"/>
      <c r="AT10" s="1">
        <f>SUM(AO10:AS10)</f>
        <v>0</v>
      </c>
      <c r="AU10" s="9"/>
      <c r="AV10" s="9"/>
      <c r="AW10" s="9"/>
      <c r="AX10" s="9"/>
      <c r="AY10" s="1">
        <f>SUM(AT10:AX10)</f>
        <v>0</v>
      </c>
      <c r="AZ10" s="9"/>
      <c r="BA10" s="9"/>
      <c r="BB10" s="9"/>
      <c r="BC10" s="9"/>
      <c r="BD10" s="1">
        <f>SUM(AY10:BC10)</f>
        <v>0</v>
      </c>
      <c r="BE10" s="9"/>
      <c r="BF10" s="9"/>
      <c r="BG10" s="9"/>
      <c r="BH10" s="9"/>
      <c r="BI10" s="1">
        <f>SUM(BD10:BH10)</f>
        <v>0</v>
      </c>
      <c r="BJ10" s="9"/>
      <c r="BK10" s="9"/>
      <c r="BL10" s="9"/>
      <c r="BM10" s="9"/>
      <c r="BN10" s="1">
        <f>SUM(BI10:BM10)</f>
        <v>0</v>
      </c>
      <c r="BO10" s="9"/>
      <c r="BP10" s="9"/>
      <c r="BQ10" s="9"/>
      <c r="BR10" s="9"/>
      <c r="BS10" s="1">
        <f>SUM(BN10:BR10)</f>
        <v>0</v>
      </c>
    </row>
    <row r="11" spans="1:71" s="196" customFormat="1" x14ac:dyDescent="0.25">
      <c r="A11" s="187"/>
      <c r="B11" s="243" t="s">
        <v>39</v>
      </c>
      <c r="C11" s="189">
        <v>2</v>
      </c>
      <c r="D11" s="242">
        <v>10047</v>
      </c>
      <c r="E11" s="190">
        <v>47</v>
      </c>
      <c r="F11" s="190">
        <f>IF(B11="MAL",E11,IF(E11&gt;=11,E11+variables!$B$1,11))</f>
        <v>48</v>
      </c>
      <c r="G11" s="191">
        <f>$BS11/F11</f>
        <v>1</v>
      </c>
      <c r="H11" s="192">
        <v>45</v>
      </c>
      <c r="I11" s="203">
        <f t="shared" si="0"/>
        <v>46</v>
      </c>
      <c r="J11" s="193">
        <v>1</v>
      </c>
      <c r="K11" s="194">
        <v>2023</v>
      </c>
      <c r="L11" s="194">
        <v>2023</v>
      </c>
      <c r="M11" s="217"/>
      <c r="N11" s="217"/>
      <c r="O11" s="217"/>
      <c r="P11" s="192">
        <f>SUM(M11:O11)+H11</f>
        <v>45</v>
      </c>
      <c r="Q11" s="194"/>
      <c r="R11" s="194"/>
      <c r="S11" s="194"/>
      <c r="T11" s="194"/>
      <c r="U11" s="190">
        <f>SUM(P11:T11)</f>
        <v>45</v>
      </c>
      <c r="V11" s="194">
        <v>1</v>
      </c>
      <c r="W11" s="194">
        <v>1</v>
      </c>
      <c r="X11" s="194"/>
      <c r="Y11" s="194"/>
      <c r="Z11" s="190">
        <f>SUM(U11:Y11)</f>
        <v>47</v>
      </c>
      <c r="AA11" s="194"/>
      <c r="AB11" s="194"/>
      <c r="AC11" s="194"/>
      <c r="AD11" s="194"/>
      <c r="AE11" s="190">
        <f>SUM(Z11:AD11)</f>
        <v>47</v>
      </c>
      <c r="AF11" s="194"/>
      <c r="AG11" s="194">
        <v>1</v>
      </c>
      <c r="AH11" s="194"/>
      <c r="AI11" s="194"/>
      <c r="AJ11" s="190">
        <f>SUM(AE11:AI11)</f>
        <v>48</v>
      </c>
      <c r="AK11" s="194"/>
      <c r="AL11" s="194"/>
      <c r="AM11" s="194"/>
      <c r="AN11" s="194"/>
      <c r="AO11" s="190">
        <f>SUM(AJ11:AN11)</f>
        <v>48</v>
      </c>
      <c r="AP11" s="194"/>
      <c r="AQ11" s="194"/>
      <c r="AR11" s="194"/>
      <c r="AS11" s="194"/>
      <c r="AT11" s="190">
        <f>SUM(AO11:AS11)</f>
        <v>48</v>
      </c>
      <c r="AU11" s="194"/>
      <c r="AV11" s="194"/>
      <c r="AW11" s="194"/>
      <c r="AX11" s="194"/>
      <c r="AY11" s="190">
        <f>SUM(AT11:AX11)</f>
        <v>48</v>
      </c>
      <c r="AZ11" s="194"/>
      <c r="BA11" s="194"/>
      <c r="BB11" s="194"/>
      <c r="BC11" s="194"/>
      <c r="BD11" s="190">
        <f>SUM(AY11:BC11)</f>
        <v>48</v>
      </c>
      <c r="BE11" s="194"/>
      <c r="BF11" s="194"/>
      <c r="BG11" s="194"/>
      <c r="BH11" s="194"/>
      <c r="BI11" s="190">
        <f>SUM(BD11:BH11)</f>
        <v>48</v>
      </c>
      <c r="BJ11" s="194"/>
      <c r="BK11" s="194"/>
      <c r="BL11" s="194"/>
      <c r="BM11" s="194"/>
      <c r="BN11" s="190">
        <f>SUM(BI11:BM11)</f>
        <v>48</v>
      </c>
      <c r="BO11" s="194"/>
      <c r="BP11" s="194"/>
      <c r="BQ11" s="194"/>
      <c r="BR11" s="194"/>
      <c r="BS11" s="190">
        <f>SUM(BN11:BR11)</f>
        <v>48</v>
      </c>
    </row>
    <row r="12" spans="1:71" x14ac:dyDescent="0.25">
      <c r="A12" s="20"/>
      <c r="B12" s="11"/>
      <c r="C12" s="12"/>
      <c r="D12" s="10"/>
      <c r="E12" s="1"/>
      <c r="F12" s="1"/>
      <c r="G12" s="2"/>
      <c r="H12" s="72"/>
      <c r="I12" s="77"/>
      <c r="J12" s="82"/>
      <c r="K12" s="9"/>
      <c r="L12" s="9"/>
      <c r="N12" s="1"/>
      <c r="P12" s="72"/>
      <c r="Q12" s="9"/>
      <c r="R12" s="9"/>
      <c r="S12" s="9"/>
      <c r="T12" s="9"/>
      <c r="U12" s="1"/>
      <c r="V12" s="9"/>
      <c r="W12" s="9"/>
      <c r="X12" s="9"/>
      <c r="Y12" s="9"/>
      <c r="Z12" s="1"/>
      <c r="AA12" s="9"/>
      <c r="AB12" s="9"/>
      <c r="AC12" s="9"/>
      <c r="AD12" s="9"/>
      <c r="AE12" s="1"/>
      <c r="AF12" s="9"/>
      <c r="AG12" s="9"/>
      <c r="AH12" s="9"/>
      <c r="AI12" s="9"/>
      <c r="AJ12" s="1"/>
      <c r="AK12" s="9"/>
      <c r="AL12" s="9"/>
      <c r="AM12" s="9"/>
      <c r="AN12" s="9"/>
      <c r="AO12" s="1"/>
      <c r="AP12" s="9"/>
      <c r="AQ12" s="9"/>
      <c r="AR12" s="9"/>
      <c r="AS12" s="9"/>
      <c r="AT12" s="1"/>
      <c r="AU12" s="9"/>
      <c r="AV12" s="9"/>
      <c r="AW12" s="9"/>
      <c r="AX12" s="9"/>
      <c r="AY12" s="1"/>
      <c r="AZ12" s="9"/>
      <c r="BA12" s="9"/>
      <c r="BB12" s="9"/>
      <c r="BC12" s="9"/>
      <c r="BD12" s="1"/>
      <c r="BE12" s="9"/>
      <c r="BF12" s="9"/>
      <c r="BG12" s="9"/>
      <c r="BH12" s="9"/>
      <c r="BI12" s="1"/>
      <c r="BJ12" s="9"/>
      <c r="BK12" s="9"/>
      <c r="BL12" s="9"/>
      <c r="BM12" s="9"/>
      <c r="BN12" s="1"/>
      <c r="BO12" s="9"/>
      <c r="BP12" s="9"/>
      <c r="BQ12" s="9"/>
      <c r="BR12" s="9"/>
      <c r="BS12" s="1"/>
    </row>
    <row r="13" spans="1:71" x14ac:dyDescent="0.25">
      <c r="A13" s="20"/>
      <c r="B13" s="11" t="s">
        <v>229</v>
      </c>
      <c r="C13" s="12"/>
      <c r="D13" s="10"/>
      <c r="E13" s="1">
        <f>+E11</f>
        <v>47</v>
      </c>
      <c r="F13" s="1">
        <f>IF(B13="MAL",E13,IF(E13&gt;=11,E13+variables!$B$1,11))</f>
        <v>48</v>
      </c>
      <c r="G13" s="2">
        <f>$BS11/F11</f>
        <v>1</v>
      </c>
      <c r="H13" s="72">
        <f>H11</f>
        <v>45</v>
      </c>
      <c r="I13" s="77">
        <f>H13+J13</f>
        <v>45</v>
      </c>
      <c r="J13" s="82"/>
      <c r="K13" s="9"/>
      <c r="L13" s="9"/>
      <c r="M13" s="24">
        <f>SUM(M11:M11)</f>
        <v>0</v>
      </c>
      <c r="N13" s="24">
        <f>SUM(N11:N11)</f>
        <v>0</v>
      </c>
      <c r="O13" s="24">
        <f>SUM(O11:O11)</f>
        <v>0</v>
      </c>
      <c r="P13" s="2">
        <f>P11/F13</f>
        <v>0.9375</v>
      </c>
      <c r="Q13" s="9">
        <f>Q11</f>
        <v>0</v>
      </c>
      <c r="R13" s="9">
        <f>M13+R11</f>
        <v>0</v>
      </c>
      <c r="S13" s="9">
        <f>N13+S11</f>
        <v>0</v>
      </c>
      <c r="T13" s="9">
        <f>O13+T11</f>
        <v>0</v>
      </c>
      <c r="U13" s="2">
        <f>U11/F13</f>
        <v>0.9375</v>
      </c>
      <c r="V13" s="9">
        <f>Q13+V11</f>
        <v>1</v>
      </c>
      <c r="W13" s="9">
        <f>R13+W11</f>
        <v>1</v>
      </c>
      <c r="X13" s="9">
        <f>S13+X11</f>
        <v>0</v>
      </c>
      <c r="Y13" s="9">
        <f>T13+Y11</f>
        <v>0</v>
      </c>
      <c r="Z13" s="2">
        <f>Z11/F13</f>
        <v>0.97916666666666663</v>
      </c>
      <c r="AA13" s="9">
        <f>V13+AA11</f>
        <v>1</v>
      </c>
      <c r="AB13" s="9">
        <f>W13+AB11</f>
        <v>1</v>
      </c>
      <c r="AC13" s="9">
        <f>X13+AC11</f>
        <v>0</v>
      </c>
      <c r="AD13" s="9">
        <f>Y13+AD11</f>
        <v>0</v>
      </c>
      <c r="AE13" s="2">
        <f>AE11/F13</f>
        <v>0.97916666666666663</v>
      </c>
      <c r="AF13" s="9">
        <f>AA13+AF11</f>
        <v>1</v>
      </c>
      <c r="AG13" s="9">
        <f>AB13+AG11</f>
        <v>2</v>
      </c>
      <c r="AH13" s="9">
        <f>AC13+AH11</f>
        <v>0</v>
      </c>
      <c r="AI13" s="9">
        <f>AD13+AI11</f>
        <v>0</v>
      </c>
      <c r="AJ13" s="2">
        <f>AJ11/F13</f>
        <v>1</v>
      </c>
      <c r="AK13" s="9">
        <f>AF13+AK11</f>
        <v>1</v>
      </c>
      <c r="AL13" s="9">
        <f>AG13+AL11</f>
        <v>2</v>
      </c>
      <c r="AM13" s="9">
        <f>AH13+AM11</f>
        <v>0</v>
      </c>
      <c r="AN13" s="9">
        <f>AI13+AN11</f>
        <v>0</v>
      </c>
      <c r="AO13" s="2">
        <f>AO11/F13</f>
        <v>1</v>
      </c>
      <c r="AP13" s="9">
        <f>AK13+AP11</f>
        <v>1</v>
      </c>
      <c r="AQ13" s="9">
        <f>AL13+AQ11</f>
        <v>2</v>
      </c>
      <c r="AR13" s="9">
        <f>AM13+AR11</f>
        <v>0</v>
      </c>
      <c r="AS13" s="9">
        <f>AN13+AS11</f>
        <v>0</v>
      </c>
      <c r="AT13" s="2">
        <f>AT11/F13</f>
        <v>1</v>
      </c>
      <c r="AU13" s="9">
        <f>AP13+AU11</f>
        <v>1</v>
      </c>
      <c r="AV13" s="9">
        <f>AQ13+AV11</f>
        <v>2</v>
      </c>
      <c r="AW13" s="9">
        <f>AR13+AW11</f>
        <v>0</v>
      </c>
      <c r="AX13" s="9">
        <f>AS13+AX11</f>
        <v>0</v>
      </c>
      <c r="AY13" s="2">
        <f>AY11/F13</f>
        <v>1</v>
      </c>
      <c r="AZ13" s="9">
        <f>AU13+AZ11</f>
        <v>1</v>
      </c>
      <c r="BA13" s="9">
        <f>AV13+BA11</f>
        <v>2</v>
      </c>
      <c r="BB13" s="9">
        <f>AW13+BB11</f>
        <v>0</v>
      </c>
      <c r="BC13" s="9">
        <f>AX13+BC11</f>
        <v>0</v>
      </c>
      <c r="BD13" s="2">
        <f>BD11/F13</f>
        <v>1</v>
      </c>
      <c r="BE13" s="9">
        <f>AZ13+BE11</f>
        <v>1</v>
      </c>
      <c r="BF13" s="9">
        <f>BA13+BF11</f>
        <v>2</v>
      </c>
      <c r="BG13" s="9">
        <f>BB13+BG11</f>
        <v>0</v>
      </c>
      <c r="BH13" s="9">
        <f>BC13+BH11</f>
        <v>0</v>
      </c>
      <c r="BI13" s="2">
        <f>BI11/F13</f>
        <v>1</v>
      </c>
      <c r="BJ13" s="9">
        <f>BE13+BJ11</f>
        <v>1</v>
      </c>
      <c r="BK13" s="9">
        <f>BF13+BK11</f>
        <v>2</v>
      </c>
      <c r="BL13" s="9">
        <f>BG13+BL11</f>
        <v>0</v>
      </c>
      <c r="BM13" s="9">
        <f>BH13+BM11</f>
        <v>0</v>
      </c>
      <c r="BN13" s="2">
        <f>BN11/F13</f>
        <v>1</v>
      </c>
      <c r="BO13" s="9">
        <f>BJ13+BO11</f>
        <v>1</v>
      </c>
      <c r="BP13" s="9">
        <f>BK13+BP11</f>
        <v>2</v>
      </c>
      <c r="BQ13" s="9">
        <f>BL13+BQ11</f>
        <v>0</v>
      </c>
      <c r="BR13" s="9">
        <f>BM13+BR11</f>
        <v>0</v>
      </c>
      <c r="BS13" s="2">
        <f>BS11/F13</f>
        <v>1</v>
      </c>
    </row>
    <row r="14" spans="1:71" x14ac:dyDescent="0.25">
      <c r="A14" s="20"/>
      <c r="B14" s="11"/>
      <c r="C14" s="12"/>
      <c r="D14" s="10"/>
      <c r="E14" s="1"/>
      <c r="F14" s="1"/>
      <c r="G14" s="2"/>
      <c r="H14" s="72"/>
      <c r="I14" s="77"/>
      <c r="J14" s="82"/>
      <c r="K14" s="9"/>
      <c r="L14" s="9"/>
      <c r="M14" s="24"/>
      <c r="N14" s="24"/>
      <c r="O14" s="24"/>
      <c r="P14" s="72"/>
      <c r="Q14" s="9"/>
      <c r="R14" s="9"/>
      <c r="S14" s="9"/>
      <c r="T14" s="9"/>
      <c r="U14" s="1"/>
      <c r="V14" s="9"/>
      <c r="W14" s="9"/>
      <c r="X14" s="9"/>
      <c r="Y14" s="9"/>
      <c r="Z14" s="1"/>
      <c r="AA14" s="9"/>
      <c r="AB14" s="9"/>
      <c r="AC14" s="9"/>
      <c r="AD14" s="9"/>
      <c r="AE14" s="1"/>
      <c r="AF14" s="9"/>
      <c r="AG14" s="9"/>
      <c r="AH14" s="9"/>
      <c r="AI14" s="9"/>
      <c r="AJ14" s="1"/>
      <c r="AK14" s="9"/>
      <c r="AL14" s="9"/>
      <c r="AM14" s="9"/>
      <c r="AN14" s="9"/>
      <c r="AO14" s="1"/>
      <c r="AP14" s="9"/>
      <c r="AQ14" s="9"/>
      <c r="AR14" s="9"/>
      <c r="AS14" s="9"/>
      <c r="AT14" s="1"/>
      <c r="AU14" s="9"/>
      <c r="AV14" s="9"/>
      <c r="AW14" s="9"/>
      <c r="AX14" s="9"/>
      <c r="AY14" s="1"/>
      <c r="AZ14" s="9"/>
      <c r="BA14" s="9"/>
      <c r="BB14" s="9"/>
      <c r="BC14" s="9"/>
      <c r="BD14" s="1"/>
      <c r="BE14" s="9"/>
      <c r="BF14" s="9"/>
      <c r="BG14" s="9"/>
      <c r="BH14" s="9"/>
      <c r="BI14" s="1"/>
      <c r="BJ14" s="9"/>
      <c r="BK14" s="9"/>
      <c r="BL14" s="9"/>
      <c r="BM14" s="9"/>
      <c r="BN14" s="1"/>
      <c r="BO14" s="9"/>
      <c r="BP14" s="9"/>
      <c r="BQ14" s="9"/>
      <c r="BR14" s="9"/>
      <c r="BS14" s="1"/>
    </row>
    <row r="15" spans="1:71" x14ac:dyDescent="0.25">
      <c r="A15" s="20" t="s">
        <v>31</v>
      </c>
      <c r="B15" s="1"/>
      <c r="C15" s="1"/>
      <c r="D15" s="1"/>
      <c r="E15" s="16"/>
      <c r="F15" s="1"/>
      <c r="G15" s="2"/>
      <c r="H15" s="72"/>
      <c r="I15" s="77"/>
      <c r="J15" s="82"/>
      <c r="K15" s="47"/>
      <c r="L15" s="9"/>
      <c r="M15" s="9"/>
      <c r="N15" s="9"/>
      <c r="O15" s="9"/>
      <c r="P15" s="72">
        <f>+H15</f>
        <v>0</v>
      </c>
      <c r="Q15" s="9"/>
      <c r="R15" s="9"/>
      <c r="S15" s="9"/>
      <c r="T15" s="9"/>
      <c r="U15" s="1">
        <f>SUM(P15:T15)</f>
        <v>0</v>
      </c>
      <c r="V15" s="9"/>
      <c r="W15" s="9"/>
      <c r="X15" s="9"/>
      <c r="Y15" s="9"/>
      <c r="Z15" s="1">
        <f>SUM(U15:Y15)</f>
        <v>0</v>
      </c>
      <c r="AA15" s="9"/>
      <c r="AB15" s="9"/>
      <c r="AC15" s="9"/>
      <c r="AD15" s="9"/>
      <c r="AE15" s="1">
        <f>SUM(Z15:AD15)</f>
        <v>0</v>
      </c>
      <c r="AF15" s="9"/>
      <c r="AG15" s="9"/>
      <c r="AH15" s="9"/>
      <c r="AI15" s="9"/>
      <c r="AJ15" s="1"/>
      <c r="AK15" s="9"/>
      <c r="AL15" s="9"/>
      <c r="AM15" s="9"/>
      <c r="AN15" s="9"/>
      <c r="AO15" s="1"/>
      <c r="AP15" s="9"/>
      <c r="AQ15" s="9"/>
      <c r="AR15" s="9"/>
      <c r="AS15" s="9"/>
      <c r="AT15" s="1">
        <f>SUM(AO15:AS15)</f>
        <v>0</v>
      </c>
      <c r="AU15" s="9"/>
      <c r="AV15" s="9"/>
      <c r="AW15" s="9"/>
      <c r="AX15" s="9"/>
      <c r="AY15" s="1">
        <f>SUM(AT15:AX15)</f>
        <v>0</v>
      </c>
      <c r="AZ15" s="9"/>
      <c r="BA15" s="9"/>
      <c r="BB15" s="9"/>
      <c r="BC15" s="9"/>
      <c r="BD15" s="1">
        <f>SUM(AY15:BC15)</f>
        <v>0</v>
      </c>
      <c r="BE15" s="9"/>
      <c r="BF15" s="9"/>
      <c r="BG15" s="9"/>
      <c r="BH15" s="9"/>
      <c r="BI15" s="1">
        <f>SUM(BD15:BH15)</f>
        <v>0</v>
      </c>
      <c r="BJ15" s="9"/>
      <c r="BK15" s="9"/>
      <c r="BL15" s="9"/>
      <c r="BM15" s="9"/>
      <c r="BN15" s="1">
        <f>SUM(BI15:BM15)</f>
        <v>0</v>
      </c>
      <c r="BO15" s="9"/>
      <c r="BP15" s="9"/>
      <c r="BQ15" s="9"/>
      <c r="BR15" s="9"/>
      <c r="BS15" s="1">
        <f>SUM(BN15:BR15)</f>
        <v>0</v>
      </c>
    </row>
    <row r="16" spans="1:71" x14ac:dyDescent="0.25">
      <c r="A16" s="20"/>
      <c r="B16" s="17" t="s">
        <v>180</v>
      </c>
      <c r="C16" s="12">
        <v>1</v>
      </c>
      <c r="D16" s="12">
        <v>5791</v>
      </c>
      <c r="E16" s="16">
        <v>51</v>
      </c>
      <c r="F16" s="1">
        <f>IF(B16="MAL",E16,IF(E16&gt;=11,E16+variables!$B$1,11))</f>
        <v>52</v>
      </c>
      <c r="G16" s="2">
        <f>$BS16/F16</f>
        <v>0.80769230769230771</v>
      </c>
      <c r="H16" s="72">
        <v>15</v>
      </c>
      <c r="I16" s="77">
        <f t="shared" si="0"/>
        <v>18</v>
      </c>
      <c r="J16" s="82">
        <v>3</v>
      </c>
      <c r="K16" s="9">
        <v>2023</v>
      </c>
      <c r="L16" s="9">
        <v>2023</v>
      </c>
      <c r="M16" s="9">
        <v>1</v>
      </c>
      <c r="N16" s="9">
        <v>4</v>
      </c>
      <c r="O16" s="9">
        <v>1</v>
      </c>
      <c r="P16" s="72">
        <f>SUM(M16:O16)+H16</f>
        <v>21</v>
      </c>
      <c r="Q16" s="9"/>
      <c r="R16" s="9"/>
      <c r="S16" s="9"/>
      <c r="T16" s="9"/>
      <c r="U16" s="1">
        <f>SUM(P16:T16)</f>
        <v>21</v>
      </c>
      <c r="V16" s="9"/>
      <c r="W16" s="9">
        <v>2</v>
      </c>
      <c r="X16" s="9">
        <v>6</v>
      </c>
      <c r="Y16" s="9"/>
      <c r="Z16" s="1">
        <f>SUM(U16:Y16)</f>
        <v>29</v>
      </c>
      <c r="AA16" s="9"/>
      <c r="AB16" s="9"/>
      <c r="AC16" s="9"/>
      <c r="AD16" s="9"/>
      <c r="AE16" s="1">
        <f>SUM(Z16:AD16)</f>
        <v>29</v>
      </c>
      <c r="AF16" s="9"/>
      <c r="AG16" s="9"/>
      <c r="AH16" s="9"/>
      <c r="AI16" s="9"/>
      <c r="AJ16" s="1">
        <f>SUM(AE16:AI16)</f>
        <v>29</v>
      </c>
      <c r="AK16" s="9">
        <v>1</v>
      </c>
      <c r="AL16" s="9"/>
      <c r="AM16" s="9">
        <v>11</v>
      </c>
      <c r="AN16" s="9">
        <v>1</v>
      </c>
      <c r="AO16" s="1">
        <f>SUM(AJ16:AN16)</f>
        <v>42</v>
      </c>
      <c r="AP16" s="9"/>
      <c r="AQ16" s="9"/>
      <c r="AR16" s="9"/>
      <c r="AS16" s="9"/>
      <c r="AT16" s="1">
        <f>SUM(AO16:AS16)</f>
        <v>42</v>
      </c>
      <c r="AU16" s="9"/>
      <c r="AV16" s="9"/>
      <c r="AW16" s="9"/>
      <c r="AX16" s="9"/>
      <c r="AY16" s="1">
        <f>SUM(AT16:AX16)</f>
        <v>42</v>
      </c>
      <c r="AZ16" s="9"/>
      <c r="BA16" s="9"/>
      <c r="BB16" s="9"/>
      <c r="BC16" s="9"/>
      <c r="BD16" s="1">
        <f>SUM(AY16:BC16)</f>
        <v>42</v>
      </c>
      <c r="BE16" s="9"/>
      <c r="BF16" s="9"/>
      <c r="BG16" s="9"/>
      <c r="BH16" s="9"/>
      <c r="BI16" s="1">
        <f>SUM(BD16:BH16)</f>
        <v>42</v>
      </c>
      <c r="BJ16" s="9"/>
      <c r="BK16" s="9"/>
      <c r="BL16" s="9"/>
      <c r="BM16" s="9"/>
      <c r="BN16" s="1">
        <f>SUM(BI16:BM16)</f>
        <v>42</v>
      </c>
      <c r="BO16" s="9"/>
      <c r="BP16" s="9"/>
      <c r="BQ16" s="9"/>
      <c r="BR16" s="9"/>
      <c r="BS16" s="1">
        <f>SUM(BN16:BR16)</f>
        <v>42</v>
      </c>
    </row>
    <row r="17" spans="1:71" x14ac:dyDescent="0.25">
      <c r="A17" s="20"/>
      <c r="B17" s="17"/>
      <c r="C17" s="12"/>
      <c r="D17" s="12"/>
      <c r="E17" s="16"/>
      <c r="F17" s="1"/>
      <c r="G17" s="2"/>
      <c r="H17" s="72"/>
      <c r="I17" s="77"/>
      <c r="J17" s="82"/>
      <c r="K17" s="9"/>
      <c r="L17" s="9"/>
      <c r="M17" s="9"/>
      <c r="N17" s="9"/>
      <c r="O17" s="9"/>
      <c r="P17" s="72"/>
      <c r="Q17" s="9"/>
      <c r="R17" s="9"/>
      <c r="S17" s="9"/>
      <c r="T17" s="9"/>
      <c r="U17" s="1"/>
      <c r="V17" s="9"/>
      <c r="W17" s="9"/>
      <c r="X17" s="9"/>
      <c r="Y17" s="9"/>
      <c r="Z17" s="1"/>
      <c r="AA17" s="9"/>
      <c r="AB17" s="9"/>
      <c r="AC17" s="9"/>
      <c r="AD17" s="9"/>
      <c r="AE17" s="1"/>
      <c r="AF17" s="9"/>
      <c r="AG17" s="9"/>
      <c r="AH17" s="9"/>
      <c r="AI17" s="9"/>
      <c r="AJ17" s="1"/>
      <c r="AK17" s="9"/>
      <c r="AL17" s="9"/>
      <c r="AM17" s="9"/>
      <c r="AN17" s="9"/>
      <c r="AO17" s="1"/>
      <c r="AP17" s="9"/>
      <c r="AQ17" s="9"/>
      <c r="AR17" s="9"/>
      <c r="AS17" s="9"/>
      <c r="AT17" s="1"/>
      <c r="AU17" s="9"/>
      <c r="AV17" s="9"/>
      <c r="AW17" s="9"/>
      <c r="AX17" s="9"/>
      <c r="AY17" s="1"/>
      <c r="AZ17" s="9"/>
      <c r="BA17" s="9"/>
      <c r="BB17" s="9"/>
      <c r="BC17" s="9"/>
      <c r="BD17" s="1"/>
      <c r="BE17" s="9"/>
      <c r="BF17" s="9"/>
      <c r="BG17" s="9"/>
      <c r="BH17" s="9"/>
      <c r="BI17" s="1"/>
      <c r="BJ17" s="9"/>
      <c r="BK17" s="9"/>
      <c r="BL17" s="9"/>
      <c r="BM17" s="9"/>
      <c r="BN17" s="1"/>
      <c r="BO17" s="9"/>
      <c r="BP17" s="9"/>
      <c r="BQ17" s="9"/>
      <c r="BR17" s="9"/>
      <c r="BS17" s="1"/>
    </row>
    <row r="18" spans="1:71" x14ac:dyDescent="0.25">
      <c r="A18" s="20"/>
      <c r="B18" s="17" t="s">
        <v>375</v>
      </c>
      <c r="C18" s="12"/>
      <c r="D18" s="12"/>
      <c r="E18" s="16">
        <f>+E16</f>
        <v>51</v>
      </c>
      <c r="F18" s="1">
        <f>F16</f>
        <v>52</v>
      </c>
      <c r="G18" s="2">
        <f>$BS16/F16</f>
        <v>0.80769230769230771</v>
      </c>
      <c r="H18" s="72">
        <f>H16</f>
        <v>15</v>
      </c>
      <c r="I18" s="77">
        <f t="shared" si="0"/>
        <v>15</v>
      </c>
      <c r="J18" s="82"/>
      <c r="K18" s="9"/>
      <c r="L18" s="9"/>
      <c r="M18" s="9">
        <f>M16</f>
        <v>1</v>
      </c>
      <c r="N18" s="9">
        <f>N16</f>
        <v>4</v>
      </c>
      <c r="O18" s="9">
        <f>O16</f>
        <v>1</v>
      </c>
      <c r="P18" s="2">
        <f>P16/F18</f>
        <v>0.40384615384615385</v>
      </c>
      <c r="Q18" s="9">
        <f>Q16</f>
        <v>0</v>
      </c>
      <c r="R18" s="9">
        <f>M18+R16</f>
        <v>1</v>
      </c>
      <c r="S18" s="9">
        <f>N18+S16</f>
        <v>4</v>
      </c>
      <c r="T18" s="9">
        <f>O18+T16</f>
        <v>1</v>
      </c>
      <c r="U18" s="2">
        <f>U16/F16</f>
        <v>0.40384615384615385</v>
      </c>
      <c r="V18" s="9">
        <f>V16</f>
        <v>0</v>
      </c>
      <c r="W18" s="9">
        <f>R18+W16</f>
        <v>3</v>
      </c>
      <c r="X18" s="9">
        <f>S18+X16</f>
        <v>10</v>
      </c>
      <c r="Y18" s="9">
        <f>T18+Y16</f>
        <v>1</v>
      </c>
      <c r="Z18" s="2">
        <f>Z16/F18</f>
        <v>0.55769230769230771</v>
      </c>
      <c r="AA18" s="9">
        <f>AA16</f>
        <v>0</v>
      </c>
      <c r="AB18" s="9">
        <f>W18+AB16</f>
        <v>3</v>
      </c>
      <c r="AC18" s="9">
        <f>X18+AC16</f>
        <v>10</v>
      </c>
      <c r="AD18" s="9">
        <f>AD16+Y18</f>
        <v>1</v>
      </c>
      <c r="AE18" s="2">
        <f>AE16/F18</f>
        <v>0.55769230769230771</v>
      </c>
      <c r="AF18" s="9">
        <f>AF16</f>
        <v>0</v>
      </c>
      <c r="AG18" s="9">
        <f>AB18+AG16</f>
        <v>3</v>
      </c>
      <c r="AH18" s="9">
        <f>AC18+AH16</f>
        <v>10</v>
      </c>
      <c r="AI18" s="9">
        <f>AI16+AD18</f>
        <v>1</v>
      </c>
      <c r="AJ18" s="2">
        <f>AJ16/F16</f>
        <v>0.55769230769230771</v>
      </c>
      <c r="AK18" s="9">
        <f>AK16</f>
        <v>1</v>
      </c>
      <c r="AL18" s="9">
        <f>AG18+AL16</f>
        <v>3</v>
      </c>
      <c r="AM18" s="9">
        <f>AH18+AM16</f>
        <v>21</v>
      </c>
      <c r="AN18" s="9">
        <f>AN16+AI18</f>
        <v>2</v>
      </c>
      <c r="AO18" s="2">
        <f>AO16/F16</f>
        <v>0.80769230769230771</v>
      </c>
      <c r="AP18" s="9">
        <f>AP16</f>
        <v>0</v>
      </c>
      <c r="AQ18" s="9">
        <f>AL18+AQ16</f>
        <v>3</v>
      </c>
      <c r="AR18" s="9">
        <f>AM18+AR16</f>
        <v>21</v>
      </c>
      <c r="AS18" s="9">
        <f>AS16+AN18</f>
        <v>2</v>
      </c>
      <c r="AT18" s="2">
        <f>AT16/F16</f>
        <v>0.80769230769230771</v>
      </c>
      <c r="AU18" s="9">
        <f>AU16+AP18</f>
        <v>0</v>
      </c>
      <c r="AV18" s="9">
        <f>AV16+AQ18</f>
        <v>3</v>
      </c>
      <c r="AW18" s="9">
        <f>AW16+AR18</f>
        <v>21</v>
      </c>
      <c r="AX18" s="9">
        <f>AX16+AS18</f>
        <v>2</v>
      </c>
      <c r="AY18" s="2">
        <f>AY16/F16</f>
        <v>0.80769230769230771</v>
      </c>
      <c r="AZ18" s="9">
        <f>AZ16+AU18</f>
        <v>0</v>
      </c>
      <c r="BA18" s="9">
        <f>BA16+AV18</f>
        <v>3</v>
      </c>
      <c r="BB18" s="9">
        <f>BB16+AW18</f>
        <v>21</v>
      </c>
      <c r="BC18" s="9">
        <f>BC16+AX18</f>
        <v>2</v>
      </c>
      <c r="BD18" s="2">
        <f>BD16/F16</f>
        <v>0.80769230769230771</v>
      </c>
      <c r="BE18" s="9">
        <f>BE16+AZ18</f>
        <v>0</v>
      </c>
      <c r="BF18" s="9">
        <f>BF16+BA18</f>
        <v>3</v>
      </c>
      <c r="BG18" s="9">
        <f>BG16+BB18</f>
        <v>21</v>
      </c>
      <c r="BH18" s="9">
        <f>BH16+BC18</f>
        <v>2</v>
      </c>
      <c r="BI18" s="2">
        <f>BI16/F16</f>
        <v>0.80769230769230771</v>
      </c>
      <c r="BJ18" s="9">
        <f>BJ16+BE18</f>
        <v>0</v>
      </c>
      <c r="BK18" s="9">
        <f>BK16+BF18</f>
        <v>3</v>
      </c>
      <c r="BL18" s="9">
        <f>BL16+BG18</f>
        <v>21</v>
      </c>
      <c r="BM18" s="9">
        <f>BM16+BH18</f>
        <v>2</v>
      </c>
      <c r="BN18" s="2">
        <f>BN16/F16</f>
        <v>0.80769230769230771</v>
      </c>
      <c r="BO18" s="9">
        <f>BO16+BJ18</f>
        <v>0</v>
      </c>
      <c r="BP18" s="9">
        <f>BP16+BK18</f>
        <v>3</v>
      </c>
      <c r="BQ18" s="9">
        <f>BQ16+BL18</f>
        <v>21</v>
      </c>
      <c r="BR18" s="9">
        <f>BR16+BM18</f>
        <v>2</v>
      </c>
      <c r="BS18" s="2">
        <f>BS16/F16</f>
        <v>0.80769230769230771</v>
      </c>
    </row>
    <row r="19" spans="1:71" x14ac:dyDescent="0.25">
      <c r="A19" s="20"/>
      <c r="B19" s="17"/>
      <c r="C19" s="12"/>
      <c r="D19" s="12"/>
      <c r="E19" s="16"/>
      <c r="F19" s="1"/>
      <c r="G19" s="2"/>
      <c r="H19" s="72"/>
      <c r="I19" s="77"/>
      <c r="J19" s="82"/>
      <c r="K19" s="9"/>
      <c r="L19" s="9"/>
      <c r="M19" s="9"/>
      <c r="N19" s="9"/>
      <c r="O19" s="9"/>
      <c r="P19" s="72"/>
      <c r="Q19" s="9"/>
      <c r="R19" s="9"/>
      <c r="S19" s="9"/>
      <c r="T19" s="9"/>
      <c r="U19" s="1"/>
      <c r="V19" s="9"/>
      <c r="W19" s="9"/>
      <c r="X19" s="9"/>
      <c r="Y19" s="9"/>
      <c r="Z19" s="1"/>
      <c r="AA19" s="9"/>
      <c r="AB19" s="9"/>
      <c r="AC19" s="9"/>
      <c r="AD19" s="9"/>
      <c r="AE19" s="1"/>
      <c r="AF19" s="9"/>
      <c r="AG19" s="9"/>
      <c r="AH19" s="9"/>
      <c r="AI19" s="9"/>
      <c r="AJ19" s="1"/>
      <c r="AK19" s="9"/>
      <c r="AL19" s="9"/>
      <c r="AM19" s="9"/>
      <c r="AN19" s="9"/>
      <c r="AO19" s="1"/>
      <c r="AP19" s="9"/>
      <c r="AQ19" s="9"/>
      <c r="AR19" s="9"/>
      <c r="AS19" s="9"/>
      <c r="AT19" s="1"/>
      <c r="AU19" s="9"/>
      <c r="AV19" s="9"/>
      <c r="AW19" s="9"/>
      <c r="AX19" s="9"/>
      <c r="AY19" s="1"/>
      <c r="AZ19" s="9"/>
      <c r="BA19" s="9"/>
      <c r="BB19" s="9"/>
      <c r="BC19" s="9"/>
      <c r="BD19" s="1"/>
      <c r="BE19" s="9"/>
      <c r="BF19" s="9"/>
      <c r="BG19" s="9"/>
      <c r="BH19" s="9"/>
      <c r="BI19" s="1"/>
      <c r="BJ19" s="9"/>
      <c r="BK19" s="9"/>
      <c r="BL19" s="9"/>
      <c r="BM19" s="9"/>
      <c r="BN19" s="1"/>
      <c r="BO19" s="9"/>
      <c r="BP19" s="9"/>
      <c r="BQ19" s="9"/>
      <c r="BR19" s="9"/>
      <c r="BS19" s="1"/>
    </row>
    <row r="20" spans="1:71" x14ac:dyDescent="0.25">
      <c r="A20" s="20"/>
      <c r="B20" s="1" t="s">
        <v>181</v>
      </c>
      <c r="C20" s="12">
        <v>3</v>
      </c>
      <c r="D20" s="12">
        <v>3041</v>
      </c>
      <c r="E20" s="113">
        <v>39</v>
      </c>
      <c r="F20" s="1">
        <f>IF(B20="MAL",E20,IF(E20&gt;=11,E20+variables!$B$1,11))</f>
        <v>40</v>
      </c>
      <c r="G20" s="2">
        <f>$BS20/F20</f>
        <v>0.97499999999999998</v>
      </c>
      <c r="H20" s="72">
        <v>24</v>
      </c>
      <c r="I20" s="77">
        <f t="shared" si="0"/>
        <v>24</v>
      </c>
      <c r="J20" s="82"/>
      <c r="K20" s="9">
        <v>2023</v>
      </c>
      <c r="L20" s="9">
        <v>2023</v>
      </c>
      <c r="M20" s="24"/>
      <c r="N20" s="24"/>
      <c r="O20" s="24"/>
      <c r="P20" s="72">
        <f>SUM(M20:O20)+H20</f>
        <v>24</v>
      </c>
      <c r="Q20" s="9"/>
      <c r="R20" s="9"/>
      <c r="S20" s="9"/>
      <c r="T20" s="9"/>
      <c r="U20" s="1">
        <f>SUM(P20:T20)</f>
        <v>24</v>
      </c>
      <c r="V20" s="9"/>
      <c r="W20" s="9"/>
      <c r="X20" s="9"/>
      <c r="Y20" s="9"/>
      <c r="Z20" s="1">
        <f>SUM(U20:Y20)</f>
        <v>24</v>
      </c>
      <c r="AA20" s="9"/>
      <c r="AB20" s="9"/>
      <c r="AC20" s="9">
        <v>15</v>
      </c>
      <c r="AD20" s="9"/>
      <c r="AE20" s="1">
        <f>SUM(Z20:AD20)</f>
        <v>39</v>
      </c>
      <c r="AF20" s="9"/>
      <c r="AG20" s="9"/>
      <c r="AH20" s="9"/>
      <c r="AI20" s="9"/>
      <c r="AJ20" s="1">
        <f>SUM(AE20:AI20)</f>
        <v>39</v>
      </c>
      <c r="AK20" s="9"/>
      <c r="AL20" s="9"/>
      <c r="AM20" s="9"/>
      <c r="AN20" s="9"/>
      <c r="AO20" s="1">
        <f>SUM(AJ20:AN20)</f>
        <v>39</v>
      </c>
      <c r="AP20" s="9"/>
      <c r="AQ20" s="9"/>
      <c r="AR20" s="9"/>
      <c r="AS20" s="9"/>
      <c r="AT20" s="1">
        <f>SUM(AO20:AS20)</f>
        <v>39</v>
      </c>
      <c r="AU20" s="9"/>
      <c r="AV20" s="9"/>
      <c r="AW20" s="9"/>
      <c r="AX20" s="9"/>
      <c r="AY20" s="1">
        <f>SUM(AT20:AX20)</f>
        <v>39</v>
      </c>
      <c r="AZ20" s="9"/>
      <c r="BA20" s="9"/>
      <c r="BB20" s="9"/>
      <c r="BC20" s="9"/>
      <c r="BD20" s="1">
        <f>SUM(AY20:BC20)</f>
        <v>39</v>
      </c>
      <c r="BE20" s="9"/>
      <c r="BF20" s="9"/>
      <c r="BG20" s="9"/>
      <c r="BH20" s="9"/>
      <c r="BI20" s="1">
        <f>SUM(BD20:BH20)</f>
        <v>39</v>
      </c>
      <c r="BJ20" s="9"/>
      <c r="BK20" s="9"/>
      <c r="BL20" s="9"/>
      <c r="BM20" s="9"/>
      <c r="BN20" s="1">
        <f>SUM(BI20:BM20)</f>
        <v>39</v>
      </c>
      <c r="BO20" s="9"/>
      <c r="BP20" s="9"/>
      <c r="BQ20" s="9"/>
      <c r="BR20" s="9"/>
      <c r="BS20" s="1">
        <f>SUM(BN20:BR20)</f>
        <v>39</v>
      </c>
    </row>
    <row r="21" spans="1:71" x14ac:dyDescent="0.25">
      <c r="A21" s="1"/>
      <c r="B21" s="1"/>
      <c r="C21" s="1"/>
      <c r="D21" s="1"/>
      <c r="E21" s="1"/>
      <c r="F21" s="1"/>
      <c r="G21" s="1"/>
      <c r="H21" s="72"/>
      <c r="I21" s="77"/>
      <c r="J21" s="72"/>
      <c r="K21" s="1"/>
      <c r="L21" s="1"/>
      <c r="M21" s="72"/>
      <c r="N21" s="72"/>
      <c r="O21" s="72"/>
      <c r="P21" s="72"/>
      <c r="Q21" s="72"/>
      <c r="R21" s="72"/>
      <c r="S21" s="72"/>
      <c r="T21" s="72"/>
      <c r="U21" s="72"/>
      <c r="V21" s="72"/>
      <c r="W21" s="72"/>
      <c r="X21" s="72"/>
      <c r="Y21" s="72"/>
      <c r="Z21" s="72"/>
      <c r="AA21" s="72"/>
      <c r="AB21" s="72"/>
      <c r="AC21" s="72"/>
      <c r="AD21" s="72"/>
      <c r="AE21" s="72"/>
      <c r="AF21" s="72"/>
      <c r="AG21" s="72"/>
      <c r="AH21" s="72"/>
      <c r="AI21" s="72"/>
      <c r="AJ21" s="72"/>
      <c r="AK21" s="72"/>
      <c r="AL21" s="72"/>
      <c r="AM21" s="72"/>
      <c r="AN21" s="72"/>
      <c r="AO21" s="72"/>
      <c r="AP21" s="72"/>
      <c r="AQ21" s="72"/>
      <c r="AR21" s="72"/>
      <c r="AS21" s="72"/>
      <c r="AT21" s="72"/>
      <c r="AU21" s="72"/>
      <c r="AV21" s="72"/>
      <c r="AW21" s="72"/>
      <c r="AX21" s="72"/>
      <c r="AY21" s="72"/>
      <c r="AZ21" s="72"/>
      <c r="BA21" s="72"/>
      <c r="BB21" s="72"/>
      <c r="BC21" s="72"/>
      <c r="BD21" s="72"/>
      <c r="BE21" s="72"/>
      <c r="BF21" s="72"/>
      <c r="BG21" s="72"/>
      <c r="BH21" s="72"/>
      <c r="BI21" s="72"/>
      <c r="BJ21" s="72"/>
      <c r="BK21" s="72"/>
      <c r="BL21" s="72"/>
      <c r="BM21" s="72"/>
      <c r="BN21" s="72"/>
      <c r="BO21" s="72"/>
      <c r="BP21" s="72"/>
      <c r="BQ21" s="72"/>
      <c r="BR21" s="72"/>
      <c r="BS21" s="72"/>
    </row>
    <row r="22" spans="1:71" x14ac:dyDescent="0.25">
      <c r="A22" s="1"/>
      <c r="B22" s="1" t="s">
        <v>229</v>
      </c>
      <c r="C22" s="1">
        <f>COUNT(C16:C20)</f>
        <v>2</v>
      </c>
      <c r="D22" s="1"/>
      <c r="E22" s="16">
        <f>+E20</f>
        <v>39</v>
      </c>
      <c r="F22" s="16">
        <f>+F20</f>
        <v>40</v>
      </c>
      <c r="G22" s="2">
        <f>$BS20/F22</f>
        <v>0.97499999999999998</v>
      </c>
      <c r="H22" s="72">
        <f>H20</f>
        <v>24</v>
      </c>
      <c r="I22" s="77">
        <f t="shared" si="0"/>
        <v>24</v>
      </c>
      <c r="J22" s="72">
        <f>J20</f>
        <v>0</v>
      </c>
      <c r="K22" s="1"/>
      <c r="L22" s="1"/>
      <c r="M22" s="9">
        <f>M20</f>
        <v>0</v>
      </c>
      <c r="N22" s="9">
        <f>N20</f>
        <v>0</v>
      </c>
      <c r="O22" s="9">
        <f>O20</f>
        <v>0</v>
      </c>
      <c r="P22" s="2">
        <f>P20/F22</f>
        <v>0.6</v>
      </c>
      <c r="Q22" s="9">
        <f>Q20</f>
        <v>0</v>
      </c>
      <c r="R22" s="9">
        <f>M22+R20</f>
        <v>0</v>
      </c>
      <c r="S22" s="9">
        <f>N22+S20</f>
        <v>0</v>
      </c>
      <c r="T22" s="9">
        <f>O22+T20</f>
        <v>0</v>
      </c>
      <c r="U22" s="2">
        <f>U20/F20</f>
        <v>0.6</v>
      </c>
      <c r="V22" s="9">
        <f>V20</f>
        <v>0</v>
      </c>
      <c r="W22" s="9">
        <f>R22+W20</f>
        <v>0</v>
      </c>
      <c r="X22" s="9">
        <f>S22+X20</f>
        <v>0</v>
      </c>
      <c r="Y22" s="9">
        <f>T22+Y20</f>
        <v>0</v>
      </c>
      <c r="Z22" s="2">
        <f>Z20/F22</f>
        <v>0.6</v>
      </c>
      <c r="AA22" s="9">
        <f>AA20</f>
        <v>0</v>
      </c>
      <c r="AB22" s="9">
        <f>W22+AB20</f>
        <v>0</v>
      </c>
      <c r="AC22" s="9">
        <f>X22+AC20</f>
        <v>15</v>
      </c>
      <c r="AD22" s="9">
        <f>Y22+AD20</f>
        <v>0</v>
      </c>
      <c r="AE22" s="2">
        <f>AE20/F20</f>
        <v>0.97499999999999998</v>
      </c>
      <c r="AF22" s="9">
        <f>AF20</f>
        <v>0</v>
      </c>
      <c r="AG22" s="9">
        <f>AB22+AG20</f>
        <v>0</v>
      </c>
      <c r="AH22" s="9">
        <f>AC22+AH20</f>
        <v>15</v>
      </c>
      <c r="AI22" s="9">
        <f>AD22+AI20</f>
        <v>0</v>
      </c>
      <c r="AJ22" s="2">
        <f>AJ20/F20</f>
        <v>0.97499999999999998</v>
      </c>
      <c r="AK22" s="9">
        <f>AK20</f>
        <v>0</v>
      </c>
      <c r="AL22" s="9">
        <f>AG22+AL20</f>
        <v>0</v>
      </c>
      <c r="AM22" s="9">
        <f>AH22+AM20</f>
        <v>15</v>
      </c>
      <c r="AN22" s="9">
        <f>AI22+AN20</f>
        <v>0</v>
      </c>
      <c r="AO22" s="2">
        <f>AO20/F20</f>
        <v>0.97499999999999998</v>
      </c>
      <c r="AP22" s="9">
        <f>AP20</f>
        <v>0</v>
      </c>
      <c r="AQ22" s="9">
        <f>AL22+AQ20</f>
        <v>0</v>
      </c>
      <c r="AR22" s="9">
        <f>AM22+AR20</f>
        <v>15</v>
      </c>
      <c r="AS22" s="9">
        <f>AN22+AS20</f>
        <v>0</v>
      </c>
      <c r="AT22" s="2">
        <f>AT20/F20</f>
        <v>0.97499999999999998</v>
      </c>
      <c r="AU22" s="9">
        <f>AU20</f>
        <v>0</v>
      </c>
      <c r="AV22" s="9">
        <f>AQ22+AV20</f>
        <v>0</v>
      </c>
      <c r="AW22" s="9">
        <f>AR22+AW20</f>
        <v>15</v>
      </c>
      <c r="AX22" s="9">
        <f>AS22+AX20</f>
        <v>0</v>
      </c>
      <c r="AY22" s="2">
        <f>AY20/F20</f>
        <v>0.97499999999999998</v>
      </c>
      <c r="AZ22" s="9">
        <f>AZ20</f>
        <v>0</v>
      </c>
      <c r="BA22" s="9">
        <f>AV22+BA20</f>
        <v>0</v>
      </c>
      <c r="BB22" s="9">
        <f>AW22+BB20</f>
        <v>15</v>
      </c>
      <c r="BC22" s="9">
        <f>AX22+BC20</f>
        <v>0</v>
      </c>
      <c r="BD22" s="2">
        <f>BD20/F20</f>
        <v>0.97499999999999998</v>
      </c>
      <c r="BE22" s="9">
        <f>BE20</f>
        <v>0</v>
      </c>
      <c r="BF22" s="9">
        <f>BA22+BF20</f>
        <v>0</v>
      </c>
      <c r="BG22" s="9">
        <f>BB22+BG20</f>
        <v>15</v>
      </c>
      <c r="BH22" s="9">
        <f>BC22+BH20</f>
        <v>0</v>
      </c>
      <c r="BI22" s="2">
        <f>BI20/F20</f>
        <v>0.97499999999999998</v>
      </c>
      <c r="BJ22" s="9">
        <f>BJ20</f>
        <v>0</v>
      </c>
      <c r="BK22" s="9">
        <f>BF22+BK20</f>
        <v>0</v>
      </c>
      <c r="BL22" s="9">
        <f>BG22+BL20</f>
        <v>15</v>
      </c>
      <c r="BM22" s="9">
        <f>BH22+BM20</f>
        <v>0</v>
      </c>
      <c r="BN22" s="2">
        <f>BN20/F20</f>
        <v>0.97499999999999998</v>
      </c>
      <c r="BO22" s="9">
        <f>BO20</f>
        <v>0</v>
      </c>
      <c r="BP22" s="9">
        <f>BK22+BP20</f>
        <v>0</v>
      </c>
      <c r="BQ22" s="9">
        <f>BL22+BQ20</f>
        <v>15</v>
      </c>
      <c r="BR22" s="9">
        <f>BM22+BR20</f>
        <v>0</v>
      </c>
      <c r="BS22" s="2">
        <f>BS20/F20</f>
        <v>0.97499999999999998</v>
      </c>
    </row>
    <row r="23" spans="1:71" x14ac:dyDescent="0.25">
      <c r="I23" s="77"/>
      <c r="P23" s="72"/>
    </row>
    <row r="24" spans="1:71" x14ac:dyDescent="0.25">
      <c r="A24" s="20" t="s">
        <v>245</v>
      </c>
      <c r="B24" s="1"/>
      <c r="C24" s="1"/>
      <c r="D24" s="1"/>
      <c r="E24" s="16"/>
      <c r="F24" s="1"/>
      <c r="G24" s="2"/>
      <c r="H24" s="72"/>
      <c r="I24" s="77"/>
      <c r="J24" s="82"/>
      <c r="K24" s="9">
        <v>2023</v>
      </c>
      <c r="L24" s="9">
        <v>2023</v>
      </c>
      <c r="M24" s="9"/>
      <c r="N24" s="9"/>
      <c r="O24" s="9"/>
      <c r="P24" s="72">
        <f>+H24</f>
        <v>0</v>
      </c>
      <c r="Q24" s="9"/>
      <c r="R24" s="9"/>
      <c r="S24" s="9"/>
      <c r="T24" s="9"/>
      <c r="U24" s="1">
        <f t="shared" ref="U24:U29" si="3">SUM(P24:T24)</f>
        <v>0</v>
      </c>
      <c r="V24" s="9"/>
      <c r="W24" s="9"/>
      <c r="X24" s="9"/>
      <c r="Y24" s="9"/>
      <c r="Z24" s="1">
        <f t="shared" ref="Z24:Z29" si="4">SUM(U24:Y24)</f>
        <v>0</v>
      </c>
      <c r="AA24" s="9"/>
      <c r="AB24" s="9"/>
      <c r="AC24" s="9"/>
      <c r="AD24" s="9"/>
      <c r="AE24" s="1">
        <f t="shared" ref="AE24:AE29" si="5">SUM(Z24:AD24)</f>
        <v>0</v>
      </c>
      <c r="AF24" s="9"/>
      <c r="AG24" s="9"/>
      <c r="AH24" s="9"/>
      <c r="AI24" s="9"/>
      <c r="AJ24" s="1">
        <f t="shared" ref="AJ24:AJ29" si="6">SUM(AE24:AI24)</f>
        <v>0</v>
      </c>
      <c r="AK24" s="9"/>
      <c r="AL24" s="9"/>
      <c r="AM24" s="9"/>
      <c r="AN24" s="9"/>
      <c r="AO24" s="1">
        <f t="shared" ref="AO24:AO29" si="7">SUM(AJ24:AN24)</f>
        <v>0</v>
      </c>
      <c r="AP24" s="9"/>
      <c r="AQ24" s="9"/>
      <c r="AR24" s="9"/>
      <c r="AS24" s="9"/>
      <c r="AT24" s="1">
        <f t="shared" ref="AT24:AT29" si="8">SUM(AO24:AS24)</f>
        <v>0</v>
      </c>
      <c r="AU24" s="9"/>
      <c r="AV24" s="9"/>
      <c r="AW24" s="9"/>
      <c r="AX24" s="9"/>
      <c r="AY24" s="1">
        <f t="shared" ref="AY24:AY29" si="9">SUM(AT24:AX24)</f>
        <v>0</v>
      </c>
      <c r="AZ24" s="9"/>
      <c r="BA24" s="9"/>
      <c r="BB24" s="9"/>
      <c r="BC24" s="9"/>
      <c r="BD24" s="1">
        <f t="shared" ref="BD24:BD29" si="10">SUM(AY24:BC24)</f>
        <v>0</v>
      </c>
      <c r="BE24" s="9"/>
      <c r="BF24" s="9"/>
      <c r="BG24" s="9"/>
      <c r="BH24" s="9"/>
      <c r="BI24" s="1">
        <f t="shared" ref="BI24:BI29" si="11">SUM(BD24:BH24)</f>
        <v>0</v>
      </c>
      <c r="BJ24" s="9"/>
      <c r="BK24" s="9"/>
      <c r="BL24" s="9"/>
      <c r="BM24" s="9"/>
      <c r="BN24" s="1">
        <f t="shared" ref="BN24:BN29" si="12">SUM(BI24:BM24)</f>
        <v>0</v>
      </c>
      <c r="BO24" s="9"/>
      <c r="BP24" s="9"/>
      <c r="BQ24" s="9"/>
      <c r="BR24" s="9"/>
      <c r="BS24" s="1">
        <f t="shared" ref="BS24:BS29" si="13">SUM(BN24:BR24)</f>
        <v>0</v>
      </c>
    </row>
    <row r="25" spans="1:71" x14ac:dyDescent="0.25">
      <c r="A25" s="20"/>
      <c r="B25" s="1" t="s">
        <v>246</v>
      </c>
      <c r="C25" s="12">
        <v>7</v>
      </c>
      <c r="D25" s="12">
        <v>3117</v>
      </c>
      <c r="E25" s="113">
        <v>18</v>
      </c>
      <c r="F25" s="1"/>
      <c r="G25" s="2">
        <f>$BS25/E25</f>
        <v>0.94444444444444442</v>
      </c>
      <c r="H25" s="72">
        <v>6</v>
      </c>
      <c r="I25" s="77">
        <f t="shared" si="0"/>
        <v>6</v>
      </c>
      <c r="J25" s="82"/>
      <c r="K25" s="9">
        <v>2023</v>
      </c>
      <c r="L25" s="9">
        <v>2023</v>
      </c>
      <c r="M25" s="9"/>
      <c r="N25" s="9"/>
      <c r="O25" s="9"/>
      <c r="P25" s="72">
        <f>SUM(M25:O25)+H25</f>
        <v>6</v>
      </c>
      <c r="Q25" s="9"/>
      <c r="R25" s="9"/>
      <c r="S25" s="9"/>
      <c r="T25" s="9"/>
      <c r="U25" s="1">
        <f t="shared" si="3"/>
        <v>6</v>
      </c>
      <c r="V25" s="9"/>
      <c r="W25" s="9"/>
      <c r="X25" s="9"/>
      <c r="Y25" s="9"/>
      <c r="Z25" s="1">
        <f t="shared" si="4"/>
        <v>6</v>
      </c>
      <c r="AA25" s="9"/>
      <c r="AB25" s="9"/>
      <c r="AC25" s="9"/>
      <c r="AD25" s="9"/>
      <c r="AE25" s="1">
        <f t="shared" si="5"/>
        <v>6</v>
      </c>
      <c r="AF25" s="9"/>
      <c r="AG25" s="9"/>
      <c r="AH25" s="9">
        <v>10</v>
      </c>
      <c r="AI25" s="9">
        <v>1</v>
      </c>
      <c r="AJ25" s="1">
        <f t="shared" si="6"/>
        <v>17</v>
      </c>
      <c r="AK25" s="9"/>
      <c r="AL25" s="9"/>
      <c r="AM25" s="9"/>
      <c r="AN25" s="9"/>
      <c r="AO25" s="1">
        <f t="shared" si="7"/>
        <v>17</v>
      </c>
      <c r="AP25" s="9"/>
      <c r="AQ25" s="9"/>
      <c r="AR25" s="9"/>
      <c r="AS25" s="9"/>
      <c r="AT25" s="1">
        <f t="shared" si="8"/>
        <v>17</v>
      </c>
      <c r="AU25" s="9"/>
      <c r="AV25" s="9"/>
      <c r="AW25" s="9"/>
      <c r="AX25" s="9"/>
      <c r="AY25" s="1">
        <f t="shared" si="9"/>
        <v>17</v>
      </c>
      <c r="AZ25" s="9"/>
      <c r="BA25" s="9"/>
      <c r="BB25" s="9"/>
      <c r="BC25" s="9"/>
      <c r="BD25" s="1">
        <f t="shared" si="10"/>
        <v>17</v>
      </c>
      <c r="BE25" s="9"/>
      <c r="BF25" s="9"/>
      <c r="BG25" s="9"/>
      <c r="BH25" s="9"/>
      <c r="BI25" s="1">
        <f t="shared" si="11"/>
        <v>17</v>
      </c>
      <c r="BJ25" s="9"/>
      <c r="BK25" s="9"/>
      <c r="BL25" s="9"/>
      <c r="BM25" s="9"/>
      <c r="BN25" s="1">
        <f t="shared" si="12"/>
        <v>17</v>
      </c>
      <c r="BO25" s="9"/>
      <c r="BP25" s="9"/>
      <c r="BQ25" s="9"/>
      <c r="BR25" s="9"/>
      <c r="BS25" s="1">
        <f t="shared" si="13"/>
        <v>17</v>
      </c>
    </row>
    <row r="26" spans="1:71" x14ac:dyDescent="0.25">
      <c r="A26" s="20"/>
      <c r="B26" s="17" t="s">
        <v>285</v>
      </c>
      <c r="C26" s="12">
        <v>15</v>
      </c>
      <c r="D26" s="12">
        <v>5351</v>
      </c>
      <c r="E26" s="16">
        <v>32</v>
      </c>
      <c r="F26" s="1"/>
      <c r="G26" s="2">
        <f t="shared" ref="G26:G29" si="14">$BS26/E26</f>
        <v>0.53125</v>
      </c>
      <c r="H26" s="72">
        <v>17</v>
      </c>
      <c r="I26" s="77">
        <f t="shared" si="0"/>
        <v>17</v>
      </c>
      <c r="J26" s="82"/>
      <c r="K26" s="9">
        <v>2023</v>
      </c>
      <c r="L26" s="9">
        <v>2022</v>
      </c>
      <c r="M26" s="24"/>
      <c r="N26" s="24"/>
      <c r="O26" s="24"/>
      <c r="P26" s="72">
        <f t="shared" ref="P26:P29" si="15">SUM(M26:O26)+H26</f>
        <v>17</v>
      </c>
      <c r="Q26" s="9"/>
      <c r="R26" s="9"/>
      <c r="S26" s="9"/>
      <c r="T26" s="9"/>
      <c r="U26" s="1">
        <f t="shared" si="3"/>
        <v>17</v>
      </c>
      <c r="V26" s="9"/>
      <c r="W26" s="9"/>
      <c r="X26" s="9"/>
      <c r="Y26" s="9"/>
      <c r="Z26" s="1">
        <f t="shared" si="4"/>
        <v>17</v>
      </c>
      <c r="AA26" s="9"/>
      <c r="AB26" s="9"/>
      <c r="AC26" s="9"/>
      <c r="AD26" s="9"/>
      <c r="AE26" s="1">
        <f t="shared" si="5"/>
        <v>17</v>
      </c>
      <c r="AF26" s="9"/>
      <c r="AG26" s="9"/>
      <c r="AH26" s="9"/>
      <c r="AI26" s="9"/>
      <c r="AJ26" s="1">
        <f t="shared" si="6"/>
        <v>17</v>
      </c>
      <c r="AK26" s="9"/>
      <c r="AL26" s="9"/>
      <c r="AM26" s="9"/>
      <c r="AN26" s="9"/>
      <c r="AO26" s="1">
        <f t="shared" si="7"/>
        <v>17</v>
      </c>
      <c r="AP26" s="9"/>
      <c r="AQ26" s="9"/>
      <c r="AR26" s="9"/>
      <c r="AS26" s="9"/>
      <c r="AT26" s="1">
        <f t="shared" si="8"/>
        <v>17</v>
      </c>
      <c r="AU26" s="9"/>
      <c r="AV26" s="9"/>
      <c r="AW26" s="9"/>
      <c r="AX26" s="9"/>
      <c r="AY26" s="1">
        <f t="shared" si="9"/>
        <v>17</v>
      </c>
      <c r="AZ26" s="9"/>
      <c r="BA26" s="9"/>
      <c r="BB26" s="9"/>
      <c r="BC26" s="9"/>
      <c r="BD26" s="1">
        <f t="shared" si="10"/>
        <v>17</v>
      </c>
      <c r="BE26" s="9"/>
      <c r="BF26" s="9"/>
      <c r="BG26" s="9"/>
      <c r="BH26" s="9"/>
      <c r="BI26" s="1">
        <f t="shared" si="11"/>
        <v>17</v>
      </c>
      <c r="BJ26" s="9"/>
      <c r="BK26" s="9"/>
      <c r="BL26" s="9"/>
      <c r="BM26" s="9"/>
      <c r="BN26" s="1">
        <f t="shared" si="12"/>
        <v>17</v>
      </c>
      <c r="BO26" s="9"/>
      <c r="BP26" s="9"/>
      <c r="BQ26" s="9"/>
      <c r="BR26" s="9"/>
      <c r="BS26" s="1">
        <f t="shared" si="13"/>
        <v>17</v>
      </c>
    </row>
    <row r="27" spans="1:71" s="196" customFormat="1" x14ac:dyDescent="0.25">
      <c r="A27" s="187"/>
      <c r="B27" s="190" t="s">
        <v>213</v>
      </c>
      <c r="C27" s="189">
        <v>38</v>
      </c>
      <c r="D27" s="189">
        <v>2179</v>
      </c>
      <c r="E27" s="218">
        <v>29</v>
      </c>
      <c r="F27" s="190"/>
      <c r="G27" s="191">
        <f t="shared" si="14"/>
        <v>1.0344827586206897</v>
      </c>
      <c r="H27" s="192">
        <v>13</v>
      </c>
      <c r="I27" s="203">
        <f t="shared" si="0"/>
        <v>13</v>
      </c>
      <c r="J27" s="193"/>
      <c r="K27" s="194">
        <v>2023</v>
      </c>
      <c r="L27" s="194">
        <v>2023</v>
      </c>
      <c r="M27" s="194"/>
      <c r="N27" s="194"/>
      <c r="O27" s="194">
        <v>1</v>
      </c>
      <c r="P27" s="192">
        <f t="shared" si="15"/>
        <v>14</v>
      </c>
      <c r="Q27" s="194"/>
      <c r="R27" s="194"/>
      <c r="S27" s="194"/>
      <c r="T27" s="194"/>
      <c r="U27" s="190">
        <f t="shared" si="3"/>
        <v>14</v>
      </c>
      <c r="V27" s="194"/>
      <c r="W27" s="194"/>
      <c r="X27" s="194"/>
      <c r="Y27" s="194"/>
      <c r="Z27" s="190">
        <f t="shared" si="4"/>
        <v>14</v>
      </c>
      <c r="AA27" s="194"/>
      <c r="AB27" s="194"/>
      <c r="AC27" s="194"/>
      <c r="AD27" s="194"/>
      <c r="AE27" s="190">
        <f t="shared" si="5"/>
        <v>14</v>
      </c>
      <c r="AF27" s="194"/>
      <c r="AG27" s="194"/>
      <c r="AH27" s="194"/>
      <c r="AI27" s="194"/>
      <c r="AJ27" s="190">
        <f t="shared" si="6"/>
        <v>14</v>
      </c>
      <c r="AK27" s="194"/>
      <c r="AL27" s="194"/>
      <c r="AM27" s="194">
        <v>16</v>
      </c>
      <c r="AN27" s="194"/>
      <c r="AO27" s="190">
        <f t="shared" si="7"/>
        <v>30</v>
      </c>
      <c r="AP27" s="194"/>
      <c r="AQ27" s="194"/>
      <c r="AR27" s="194"/>
      <c r="AS27" s="194"/>
      <c r="AT27" s="190">
        <f t="shared" si="8"/>
        <v>30</v>
      </c>
      <c r="AU27" s="194"/>
      <c r="AV27" s="194"/>
      <c r="AW27" s="194"/>
      <c r="AX27" s="194"/>
      <c r="AY27" s="190">
        <f t="shared" si="9"/>
        <v>30</v>
      </c>
      <c r="AZ27" s="194"/>
      <c r="BA27" s="194"/>
      <c r="BB27" s="194"/>
      <c r="BC27" s="194"/>
      <c r="BD27" s="190">
        <f t="shared" si="10"/>
        <v>30</v>
      </c>
      <c r="BE27" s="194"/>
      <c r="BF27" s="194"/>
      <c r="BG27" s="194"/>
      <c r="BH27" s="194"/>
      <c r="BI27" s="190">
        <f t="shared" si="11"/>
        <v>30</v>
      </c>
      <c r="BJ27" s="194"/>
      <c r="BK27" s="194"/>
      <c r="BL27" s="194"/>
      <c r="BM27" s="194"/>
      <c r="BN27" s="190">
        <f t="shared" si="12"/>
        <v>30</v>
      </c>
      <c r="BO27" s="194"/>
      <c r="BP27" s="194"/>
      <c r="BQ27" s="194"/>
      <c r="BR27" s="194"/>
      <c r="BS27" s="190">
        <f t="shared" si="13"/>
        <v>30</v>
      </c>
    </row>
    <row r="28" spans="1:71" s="127" customFormat="1" x14ac:dyDescent="0.25">
      <c r="A28" s="20"/>
      <c r="B28" s="13" t="s">
        <v>234</v>
      </c>
      <c r="C28" s="12">
        <v>41</v>
      </c>
      <c r="D28" s="12">
        <v>6763</v>
      </c>
      <c r="E28" s="113">
        <v>30</v>
      </c>
      <c r="F28" s="1"/>
      <c r="G28" s="2">
        <f t="shared" si="14"/>
        <v>0.8666666666666667</v>
      </c>
      <c r="H28" s="72">
        <v>5</v>
      </c>
      <c r="I28" s="72">
        <f t="shared" si="0"/>
        <v>5</v>
      </c>
      <c r="J28" s="82"/>
      <c r="K28" s="9">
        <v>2023</v>
      </c>
      <c r="L28" s="9">
        <v>2023</v>
      </c>
      <c r="M28" s="24"/>
      <c r="N28" s="24"/>
      <c r="O28" s="24"/>
      <c r="P28" s="72">
        <f t="shared" si="15"/>
        <v>5</v>
      </c>
      <c r="Q28" s="9"/>
      <c r="R28" s="9"/>
      <c r="S28" s="9"/>
      <c r="T28" s="9"/>
      <c r="U28" s="1">
        <f>SUM(P28:T28)</f>
        <v>5</v>
      </c>
      <c r="V28" s="9"/>
      <c r="W28" s="9"/>
      <c r="X28" s="9"/>
      <c r="Y28" s="9"/>
      <c r="Z28" s="1">
        <f>SUM(U28:Y28)</f>
        <v>5</v>
      </c>
      <c r="AA28" s="9"/>
      <c r="AB28" s="9"/>
      <c r="AC28" s="9">
        <v>13</v>
      </c>
      <c r="AD28" s="9"/>
      <c r="AE28" s="1">
        <f>SUM(Z28:AD28)</f>
        <v>18</v>
      </c>
      <c r="AF28" s="9"/>
      <c r="AG28" s="9"/>
      <c r="AH28" s="9">
        <v>8</v>
      </c>
      <c r="AI28" s="9"/>
      <c r="AJ28" s="1">
        <f>SUM(AE28:AI28)</f>
        <v>26</v>
      </c>
      <c r="AK28" s="9"/>
      <c r="AL28" s="9"/>
      <c r="AM28" s="9"/>
      <c r="AN28" s="9"/>
      <c r="AO28" s="1">
        <f>SUM(AJ28:AN28)</f>
        <v>26</v>
      </c>
      <c r="AP28" s="9"/>
      <c r="AQ28" s="9"/>
      <c r="AR28" s="9"/>
      <c r="AS28" s="9"/>
      <c r="AT28" s="1">
        <f>SUM(AO28:AS28)</f>
        <v>26</v>
      </c>
      <c r="AU28" s="9"/>
      <c r="AV28" s="9"/>
      <c r="AW28" s="9"/>
      <c r="AX28" s="9"/>
      <c r="AY28" s="1">
        <f>SUM(AT28:AX28)</f>
        <v>26</v>
      </c>
      <c r="AZ28" s="9"/>
      <c r="BA28" s="9"/>
      <c r="BB28" s="9"/>
      <c r="BC28" s="9"/>
      <c r="BD28" s="1">
        <f>SUM(AY28:BC28)</f>
        <v>26</v>
      </c>
      <c r="BE28" s="9"/>
      <c r="BF28" s="9"/>
      <c r="BG28" s="9"/>
      <c r="BH28" s="9"/>
      <c r="BI28" s="1">
        <f>SUM(BD28:BH28)</f>
        <v>26</v>
      </c>
      <c r="BJ28" s="9"/>
      <c r="BK28" s="9"/>
      <c r="BL28" s="9"/>
      <c r="BM28" s="9"/>
      <c r="BN28" s="1">
        <f>SUM(BI28:BM28)</f>
        <v>26</v>
      </c>
      <c r="BO28" s="9"/>
      <c r="BP28" s="9"/>
      <c r="BQ28" s="9"/>
      <c r="BR28" s="9"/>
      <c r="BS28" s="1">
        <f t="shared" si="13"/>
        <v>26</v>
      </c>
    </row>
    <row r="29" spans="1:71" s="196" customFormat="1" x14ac:dyDescent="0.25">
      <c r="A29" s="187"/>
      <c r="B29" s="190" t="s">
        <v>186</v>
      </c>
      <c r="C29" s="189">
        <v>86</v>
      </c>
      <c r="D29" s="189">
        <v>386</v>
      </c>
      <c r="E29" s="218">
        <v>15</v>
      </c>
      <c r="F29" s="190"/>
      <c r="G29" s="191">
        <f t="shared" si="14"/>
        <v>1</v>
      </c>
      <c r="H29" s="192">
        <v>6</v>
      </c>
      <c r="I29" s="203">
        <f t="shared" si="0"/>
        <v>6</v>
      </c>
      <c r="J29" s="193"/>
      <c r="K29" s="194">
        <v>2023</v>
      </c>
      <c r="L29" s="194">
        <v>2023</v>
      </c>
      <c r="M29" s="194"/>
      <c r="N29" s="194"/>
      <c r="O29" s="194"/>
      <c r="P29" s="192">
        <f t="shared" si="15"/>
        <v>6</v>
      </c>
      <c r="Q29" s="194"/>
      <c r="R29" s="194"/>
      <c r="S29" s="194"/>
      <c r="T29" s="194"/>
      <c r="U29" s="190">
        <f t="shared" si="3"/>
        <v>6</v>
      </c>
      <c r="V29" s="194"/>
      <c r="W29" s="194"/>
      <c r="X29" s="194"/>
      <c r="Y29" s="194"/>
      <c r="Z29" s="190">
        <f t="shared" si="4"/>
        <v>6</v>
      </c>
      <c r="AA29" s="194"/>
      <c r="AB29" s="194"/>
      <c r="AC29" s="194">
        <v>9</v>
      </c>
      <c r="AD29" s="194"/>
      <c r="AE29" s="190">
        <f t="shared" si="5"/>
        <v>15</v>
      </c>
      <c r="AF29" s="194"/>
      <c r="AG29" s="194"/>
      <c r="AH29" s="194"/>
      <c r="AI29" s="194"/>
      <c r="AJ29" s="190">
        <f t="shared" si="6"/>
        <v>15</v>
      </c>
      <c r="AK29" s="194"/>
      <c r="AL29" s="194"/>
      <c r="AM29" s="194"/>
      <c r="AN29" s="194"/>
      <c r="AO29" s="190">
        <f t="shared" si="7"/>
        <v>15</v>
      </c>
      <c r="AP29" s="194"/>
      <c r="AQ29" s="194"/>
      <c r="AR29" s="194"/>
      <c r="AS29" s="194"/>
      <c r="AT29" s="190">
        <f t="shared" si="8"/>
        <v>15</v>
      </c>
      <c r="AU29" s="194"/>
      <c r="AV29" s="194"/>
      <c r="AW29" s="194"/>
      <c r="AX29" s="194"/>
      <c r="AY29" s="190">
        <f t="shared" si="9"/>
        <v>15</v>
      </c>
      <c r="AZ29" s="194"/>
      <c r="BA29" s="194"/>
      <c r="BB29" s="194"/>
      <c r="BC29" s="194"/>
      <c r="BD29" s="190">
        <f t="shared" si="10"/>
        <v>15</v>
      </c>
      <c r="BE29" s="194"/>
      <c r="BF29" s="194"/>
      <c r="BG29" s="194"/>
      <c r="BH29" s="194"/>
      <c r="BI29" s="190">
        <f t="shared" si="11"/>
        <v>15</v>
      </c>
      <c r="BJ29" s="194"/>
      <c r="BK29" s="194"/>
      <c r="BL29" s="194"/>
      <c r="BM29" s="194"/>
      <c r="BN29" s="190">
        <f t="shared" si="12"/>
        <v>15</v>
      </c>
      <c r="BO29" s="194"/>
      <c r="BP29" s="194"/>
      <c r="BQ29" s="194"/>
      <c r="BR29" s="194"/>
      <c r="BS29" s="190">
        <f t="shared" si="13"/>
        <v>15</v>
      </c>
    </row>
    <row r="30" spans="1:71" x14ac:dyDescent="0.25">
      <c r="A30" s="4"/>
      <c r="B30" s="4"/>
      <c r="C30" s="4"/>
      <c r="D30" s="4"/>
      <c r="E30" s="4"/>
      <c r="F30" s="4"/>
      <c r="G30" s="4"/>
      <c r="H30" s="77"/>
      <c r="I30" s="77"/>
      <c r="J30" s="77"/>
      <c r="K30" s="4"/>
      <c r="L30" s="4"/>
      <c r="M30" s="77">
        <f t="shared" ref="M30:AR30" si="16">SUM(M24:M29)</f>
        <v>0</v>
      </c>
      <c r="N30" s="77">
        <f t="shared" si="16"/>
        <v>0</v>
      </c>
      <c r="O30" s="77">
        <f t="shared" si="16"/>
        <v>1</v>
      </c>
      <c r="P30" s="77">
        <f t="shared" si="16"/>
        <v>48</v>
      </c>
      <c r="Q30" s="77">
        <f t="shared" si="16"/>
        <v>0</v>
      </c>
      <c r="R30" s="77">
        <f t="shared" si="16"/>
        <v>0</v>
      </c>
      <c r="S30" s="77">
        <f t="shared" si="16"/>
        <v>0</v>
      </c>
      <c r="T30" s="77">
        <f t="shared" si="16"/>
        <v>0</v>
      </c>
      <c r="U30" s="77">
        <f t="shared" si="16"/>
        <v>48</v>
      </c>
      <c r="V30" s="77">
        <f t="shared" si="16"/>
        <v>0</v>
      </c>
      <c r="W30" s="77">
        <f t="shared" si="16"/>
        <v>0</v>
      </c>
      <c r="X30" s="77">
        <f t="shared" si="16"/>
        <v>0</v>
      </c>
      <c r="Y30" s="77">
        <f t="shared" si="16"/>
        <v>0</v>
      </c>
      <c r="Z30" s="77">
        <f t="shared" si="16"/>
        <v>48</v>
      </c>
      <c r="AA30" s="77">
        <f t="shared" si="16"/>
        <v>0</v>
      </c>
      <c r="AB30" s="77">
        <f t="shared" si="16"/>
        <v>0</v>
      </c>
      <c r="AC30" s="77">
        <f t="shared" si="16"/>
        <v>22</v>
      </c>
      <c r="AD30" s="77">
        <f t="shared" si="16"/>
        <v>0</v>
      </c>
      <c r="AE30" s="77">
        <f t="shared" si="16"/>
        <v>70</v>
      </c>
      <c r="AF30" s="77">
        <f t="shared" si="16"/>
        <v>0</v>
      </c>
      <c r="AG30" s="77">
        <f t="shared" si="16"/>
        <v>0</v>
      </c>
      <c r="AH30" s="77">
        <f t="shared" si="16"/>
        <v>18</v>
      </c>
      <c r="AI30" s="77">
        <f t="shared" si="16"/>
        <v>1</v>
      </c>
      <c r="AJ30" s="77">
        <f t="shared" si="16"/>
        <v>89</v>
      </c>
      <c r="AK30" s="77">
        <f t="shared" si="16"/>
        <v>0</v>
      </c>
      <c r="AL30" s="77">
        <f t="shared" si="16"/>
        <v>0</v>
      </c>
      <c r="AM30" s="77">
        <f t="shared" si="16"/>
        <v>16</v>
      </c>
      <c r="AN30" s="77">
        <f t="shared" si="16"/>
        <v>0</v>
      </c>
      <c r="AO30" s="77">
        <f t="shared" si="16"/>
        <v>105</v>
      </c>
      <c r="AP30" s="77">
        <f t="shared" si="16"/>
        <v>0</v>
      </c>
      <c r="AQ30" s="77">
        <f t="shared" si="16"/>
        <v>0</v>
      </c>
      <c r="AR30" s="77">
        <f t="shared" si="16"/>
        <v>0</v>
      </c>
      <c r="AS30" s="77">
        <f t="shared" ref="AS30:BS30" si="17">SUM(AS24:AS29)</f>
        <v>0</v>
      </c>
      <c r="AT30" s="77">
        <f t="shared" si="17"/>
        <v>105</v>
      </c>
      <c r="AU30" s="77">
        <f t="shared" si="17"/>
        <v>0</v>
      </c>
      <c r="AV30" s="77">
        <f t="shared" si="17"/>
        <v>0</v>
      </c>
      <c r="AW30" s="77">
        <f t="shared" si="17"/>
        <v>0</v>
      </c>
      <c r="AX30" s="77">
        <f t="shared" si="17"/>
        <v>0</v>
      </c>
      <c r="AY30" s="77">
        <f t="shared" si="17"/>
        <v>105</v>
      </c>
      <c r="AZ30" s="77">
        <f t="shared" si="17"/>
        <v>0</v>
      </c>
      <c r="BA30" s="77">
        <f t="shared" si="17"/>
        <v>0</v>
      </c>
      <c r="BB30" s="77">
        <f t="shared" si="17"/>
        <v>0</v>
      </c>
      <c r="BC30" s="77">
        <f t="shared" si="17"/>
        <v>0</v>
      </c>
      <c r="BD30" s="77">
        <f t="shared" si="17"/>
        <v>105</v>
      </c>
      <c r="BE30" s="77">
        <f t="shared" si="17"/>
        <v>0</v>
      </c>
      <c r="BF30" s="77">
        <f t="shared" si="17"/>
        <v>0</v>
      </c>
      <c r="BG30" s="77">
        <f t="shared" si="17"/>
        <v>0</v>
      </c>
      <c r="BH30" s="77">
        <f t="shared" si="17"/>
        <v>0</v>
      </c>
      <c r="BI30" s="77">
        <f t="shared" si="17"/>
        <v>105</v>
      </c>
      <c r="BJ30" s="77">
        <f t="shared" si="17"/>
        <v>0</v>
      </c>
      <c r="BK30" s="77">
        <f t="shared" si="17"/>
        <v>0</v>
      </c>
      <c r="BL30" s="77">
        <f t="shared" si="17"/>
        <v>0</v>
      </c>
      <c r="BM30" s="77">
        <f t="shared" si="17"/>
        <v>0</v>
      </c>
      <c r="BN30" s="77">
        <f t="shared" si="17"/>
        <v>105</v>
      </c>
      <c r="BO30" s="77">
        <f t="shared" si="17"/>
        <v>0</v>
      </c>
      <c r="BP30" s="77">
        <f t="shared" si="17"/>
        <v>0</v>
      </c>
      <c r="BQ30" s="77">
        <f t="shared" si="17"/>
        <v>0</v>
      </c>
      <c r="BR30" s="77">
        <f t="shared" si="17"/>
        <v>0</v>
      </c>
      <c r="BS30" s="77">
        <f t="shared" si="17"/>
        <v>105</v>
      </c>
    </row>
    <row r="31" spans="1:71" x14ac:dyDescent="0.25">
      <c r="A31" s="1"/>
      <c r="B31" s="1" t="s">
        <v>229</v>
      </c>
      <c r="C31" s="1">
        <f>COUNT(C23:C29)</f>
        <v>5</v>
      </c>
      <c r="D31" s="1"/>
      <c r="E31" s="1">
        <f>SUM(E24:E29)</f>
        <v>124</v>
      </c>
      <c r="F31" s="1">
        <f>SUM(E24:E29)+1</f>
        <v>125</v>
      </c>
      <c r="G31" s="2">
        <f>$BS30/F31</f>
        <v>0.84</v>
      </c>
      <c r="H31" s="72">
        <f>SUM(H24:H29)</f>
        <v>47</v>
      </c>
      <c r="I31" s="72">
        <f>SUM(I24:I29)</f>
        <v>47</v>
      </c>
      <c r="J31" s="72">
        <f>SUM(J24:J29)</f>
        <v>0</v>
      </c>
      <c r="K31" s="1"/>
      <c r="L31" s="1"/>
      <c r="M31" s="1"/>
      <c r="N31" s="1"/>
      <c r="O31" s="1"/>
      <c r="P31" s="2">
        <f>P30/F31</f>
        <v>0.38400000000000001</v>
      </c>
      <c r="Q31" s="1"/>
      <c r="R31" s="1">
        <f>M30+R30</f>
        <v>0</v>
      </c>
      <c r="S31" s="1">
        <f>N30+S30</f>
        <v>0</v>
      </c>
      <c r="T31" s="1">
        <f>O30+T30</f>
        <v>1</v>
      </c>
      <c r="U31" s="2">
        <f>U30/F31</f>
        <v>0.38400000000000001</v>
      </c>
      <c r="V31" s="1"/>
      <c r="W31" s="1">
        <f>R31+W30</f>
        <v>0</v>
      </c>
      <c r="X31" s="1">
        <f>S31+X30</f>
        <v>0</v>
      </c>
      <c r="Y31" s="1">
        <f>T31+Y30</f>
        <v>1</v>
      </c>
      <c r="Z31" s="2">
        <f>Z30/F31</f>
        <v>0.38400000000000001</v>
      </c>
      <c r="AA31" s="1"/>
      <c r="AB31" s="1">
        <f>W31+AB30</f>
        <v>0</v>
      </c>
      <c r="AC31" s="1">
        <f>X31+AC30</f>
        <v>22</v>
      </c>
      <c r="AD31" s="1">
        <f>Y31+AD30</f>
        <v>1</v>
      </c>
      <c r="AE31" s="2">
        <f>AE30/F31</f>
        <v>0.56000000000000005</v>
      </c>
      <c r="AF31" s="1"/>
      <c r="AG31" s="1">
        <f>AB31+AG30</f>
        <v>0</v>
      </c>
      <c r="AH31" s="1">
        <f>AC31+AH30</f>
        <v>40</v>
      </c>
      <c r="AI31" s="1">
        <f>AD31+AI30</f>
        <v>2</v>
      </c>
      <c r="AJ31" s="2">
        <f>AJ30/F31</f>
        <v>0.71199999999999997</v>
      </c>
      <c r="AK31" s="1"/>
      <c r="AL31" s="1">
        <f>AG31+AL30</f>
        <v>0</v>
      </c>
      <c r="AM31" s="1">
        <f>AH31+AM30</f>
        <v>56</v>
      </c>
      <c r="AN31" s="1">
        <f>AI31+AN30</f>
        <v>2</v>
      </c>
      <c r="AO31" s="2">
        <f>AO30/F31</f>
        <v>0.84</v>
      </c>
      <c r="AP31" s="1"/>
      <c r="AQ31" s="1">
        <f>AL31+AQ30</f>
        <v>0</v>
      </c>
      <c r="AR31" s="1">
        <f>AM31+AR30</f>
        <v>56</v>
      </c>
      <c r="AS31" s="1">
        <f>AN31+AS30</f>
        <v>2</v>
      </c>
      <c r="AT31" s="2">
        <f>AT30/F31</f>
        <v>0.84</v>
      </c>
      <c r="AU31" s="1"/>
      <c r="AV31" s="1">
        <f>AQ31+AV30</f>
        <v>0</v>
      </c>
      <c r="AW31" s="1">
        <f>AR31+AW30</f>
        <v>56</v>
      </c>
      <c r="AX31" s="1">
        <f>AS31+AX30</f>
        <v>2</v>
      </c>
      <c r="AY31" s="2">
        <f>AY30/F31</f>
        <v>0.84</v>
      </c>
      <c r="AZ31" s="1"/>
      <c r="BA31" s="1">
        <f>AV31+BA30</f>
        <v>0</v>
      </c>
      <c r="BB31" s="1">
        <f>AW31+BB30</f>
        <v>56</v>
      </c>
      <c r="BC31" s="1">
        <f>AX31+BC30</f>
        <v>2</v>
      </c>
      <c r="BD31" s="2">
        <f>BD30/F31</f>
        <v>0.84</v>
      </c>
      <c r="BE31" s="1"/>
      <c r="BF31" s="1">
        <f>BA31+BF30</f>
        <v>0</v>
      </c>
      <c r="BG31" s="1">
        <f>BB31+BG30</f>
        <v>56</v>
      </c>
      <c r="BH31" s="1">
        <f>BC31+BH30</f>
        <v>2</v>
      </c>
      <c r="BI31" s="2">
        <f>BI30/F31</f>
        <v>0.84</v>
      </c>
      <c r="BJ31" s="1"/>
      <c r="BK31" s="1">
        <f>BF31+BK30</f>
        <v>0</v>
      </c>
      <c r="BL31" s="1">
        <f>BG31+BL30</f>
        <v>56</v>
      </c>
      <c r="BM31" s="1">
        <f>BH31+BM30</f>
        <v>2</v>
      </c>
      <c r="BN31" s="2">
        <f>BN30/F31</f>
        <v>0.84</v>
      </c>
      <c r="BO31" s="1"/>
      <c r="BP31" s="1">
        <f>BK31+BP30</f>
        <v>0</v>
      </c>
      <c r="BQ31" s="1">
        <f>BL31+BQ30</f>
        <v>56</v>
      </c>
      <c r="BR31" s="1">
        <f>BM31+BR30</f>
        <v>2</v>
      </c>
      <c r="BS31" s="2">
        <f>BS30/F31</f>
        <v>0.84</v>
      </c>
    </row>
    <row r="32" spans="1:71" x14ac:dyDescent="0.25">
      <c r="I32" s="77"/>
    </row>
    <row r="33" spans="1:71" x14ac:dyDescent="0.25">
      <c r="A33" s="20" t="s">
        <v>3</v>
      </c>
      <c r="B33" s="1"/>
      <c r="C33" s="1"/>
      <c r="D33" s="1"/>
      <c r="E33" s="16"/>
      <c r="F33" s="1"/>
      <c r="G33" s="2"/>
      <c r="H33" s="72"/>
      <c r="I33" s="77"/>
      <c r="J33" s="82"/>
      <c r="K33" s="9">
        <v>2023</v>
      </c>
      <c r="L33" s="9">
        <v>2023</v>
      </c>
      <c r="M33" s="9"/>
      <c r="N33" s="9"/>
      <c r="O33" s="9"/>
      <c r="P33" s="72">
        <f>+H33</f>
        <v>0</v>
      </c>
      <c r="Q33" s="9"/>
      <c r="R33" s="9"/>
      <c r="S33" s="9"/>
      <c r="T33" s="9"/>
      <c r="U33" s="1">
        <f t="shared" ref="U33:U38" si="18">SUM(P33:T33)</f>
        <v>0</v>
      </c>
      <c r="V33" s="9"/>
      <c r="W33" s="9"/>
      <c r="X33" s="9"/>
      <c r="Y33" s="9"/>
      <c r="Z33" s="1">
        <f t="shared" ref="Z33:Z38" si="19">SUM(U33:Y33)</f>
        <v>0</v>
      </c>
      <c r="AA33" s="9"/>
      <c r="AB33" s="9"/>
      <c r="AC33" s="9"/>
      <c r="AD33" s="9"/>
      <c r="AE33" s="1">
        <f t="shared" ref="AE33:AE38" si="20">SUM(Z33:AD33)</f>
        <v>0</v>
      </c>
      <c r="AF33" s="9"/>
      <c r="AG33" s="9"/>
      <c r="AH33" s="9"/>
      <c r="AI33" s="9"/>
      <c r="AJ33" s="1">
        <f t="shared" ref="AJ33:AJ38" si="21">SUM(AE33:AI33)</f>
        <v>0</v>
      </c>
      <c r="AK33" s="9"/>
      <c r="AL33" s="9"/>
      <c r="AM33" s="9"/>
      <c r="AN33" s="9"/>
      <c r="AO33" s="1">
        <f t="shared" ref="AO33:AO38" si="22">SUM(AJ33:AN33)</f>
        <v>0</v>
      </c>
      <c r="AP33" s="9"/>
      <c r="AQ33" s="9"/>
      <c r="AR33" s="9"/>
      <c r="AS33" s="9"/>
      <c r="AT33" s="1">
        <f t="shared" ref="AT33:AT38" si="23">SUM(AO33:AS33)</f>
        <v>0</v>
      </c>
      <c r="AU33" s="9"/>
      <c r="AV33" s="9"/>
      <c r="AW33" s="9"/>
      <c r="AX33" s="9"/>
      <c r="AY33" s="1">
        <f t="shared" ref="AY33:AY38" si="24">SUM(AT33:AX33)</f>
        <v>0</v>
      </c>
      <c r="AZ33" s="9"/>
      <c r="BA33" s="9"/>
      <c r="BB33" s="9"/>
      <c r="BC33" s="9"/>
      <c r="BD33" s="1">
        <f t="shared" ref="BD33:BD38" si="25">SUM(AY33:BC33)</f>
        <v>0</v>
      </c>
      <c r="BE33" s="9"/>
      <c r="BF33" s="9"/>
      <c r="BG33" s="9"/>
      <c r="BH33" s="9"/>
      <c r="BI33" s="1">
        <f t="shared" ref="BI33:BI38" si="26">SUM(BD33:BH33)</f>
        <v>0</v>
      </c>
      <c r="BJ33" s="9"/>
      <c r="BK33" s="9"/>
      <c r="BL33" s="9"/>
      <c r="BM33" s="9"/>
      <c r="BN33" s="1">
        <f t="shared" ref="BN33:BN38" si="27">SUM(BI33:BM33)</f>
        <v>0</v>
      </c>
      <c r="BO33" s="9"/>
      <c r="BP33" s="9"/>
      <c r="BQ33" s="9"/>
      <c r="BR33" s="9"/>
      <c r="BS33" s="1">
        <f t="shared" ref="BS33:BS38" si="28">SUM(BN33:BR33)</f>
        <v>0</v>
      </c>
    </row>
    <row r="34" spans="1:71" x14ac:dyDescent="0.25">
      <c r="A34" s="20"/>
      <c r="B34" s="1" t="s">
        <v>4</v>
      </c>
      <c r="C34" s="12">
        <v>5</v>
      </c>
      <c r="D34" s="12">
        <v>3015</v>
      </c>
      <c r="E34" s="16">
        <v>25</v>
      </c>
      <c r="F34" s="1"/>
      <c r="G34" s="2">
        <f>$BS34/E34</f>
        <v>0.8</v>
      </c>
      <c r="H34" s="72">
        <v>20</v>
      </c>
      <c r="I34" s="77">
        <f t="shared" si="0"/>
        <v>20</v>
      </c>
      <c r="J34" s="82"/>
      <c r="K34" s="9">
        <v>2023</v>
      </c>
      <c r="L34" s="9">
        <v>2023</v>
      </c>
      <c r="M34" s="9"/>
      <c r="N34" s="9"/>
      <c r="O34" s="9"/>
      <c r="P34" s="72">
        <f>SUM(M34:O34)+H34</f>
        <v>20</v>
      </c>
      <c r="Q34" s="9"/>
      <c r="R34" s="9"/>
      <c r="S34" s="9"/>
      <c r="T34" s="9"/>
      <c r="U34" s="1">
        <f t="shared" si="18"/>
        <v>20</v>
      </c>
      <c r="V34" s="9"/>
      <c r="W34" s="9"/>
      <c r="X34" s="9"/>
      <c r="Y34" s="9"/>
      <c r="Z34" s="1">
        <f t="shared" si="19"/>
        <v>20</v>
      </c>
      <c r="AA34" s="9"/>
      <c r="AB34" s="9"/>
      <c r="AC34" s="9"/>
      <c r="AD34" s="9"/>
      <c r="AE34" s="1">
        <f t="shared" si="20"/>
        <v>20</v>
      </c>
      <c r="AF34" s="9"/>
      <c r="AG34" s="9"/>
      <c r="AH34" s="9"/>
      <c r="AI34" s="9"/>
      <c r="AJ34" s="1">
        <f t="shared" si="21"/>
        <v>20</v>
      </c>
      <c r="AK34" s="9"/>
      <c r="AL34" s="9"/>
      <c r="AM34" s="9"/>
      <c r="AN34" s="9"/>
      <c r="AO34" s="1">
        <f t="shared" si="22"/>
        <v>20</v>
      </c>
      <c r="AP34" s="9"/>
      <c r="AQ34" s="9"/>
      <c r="AR34" s="9"/>
      <c r="AS34" s="9"/>
      <c r="AT34" s="1">
        <f t="shared" si="23"/>
        <v>20</v>
      </c>
      <c r="AU34" s="9"/>
      <c r="AV34" s="9"/>
      <c r="AW34" s="9"/>
      <c r="AX34" s="9"/>
      <c r="AY34" s="1">
        <f t="shared" si="24"/>
        <v>20</v>
      </c>
      <c r="AZ34" s="9"/>
      <c r="BA34" s="9"/>
      <c r="BB34" s="9"/>
      <c r="BC34" s="9"/>
      <c r="BD34" s="1">
        <f t="shared" si="25"/>
        <v>20</v>
      </c>
      <c r="BE34" s="9"/>
      <c r="BF34" s="9"/>
      <c r="BG34" s="9"/>
      <c r="BH34" s="9"/>
      <c r="BI34" s="1">
        <f t="shared" si="26"/>
        <v>20</v>
      </c>
      <c r="BJ34" s="9"/>
      <c r="BK34" s="9"/>
      <c r="BL34" s="9"/>
      <c r="BM34" s="9"/>
      <c r="BN34" s="1">
        <f t="shared" si="27"/>
        <v>20</v>
      </c>
      <c r="BO34" s="9"/>
      <c r="BP34" s="9"/>
      <c r="BQ34" s="9"/>
      <c r="BR34" s="9"/>
      <c r="BS34" s="1">
        <f t="shared" si="28"/>
        <v>20</v>
      </c>
    </row>
    <row r="35" spans="1:71" x14ac:dyDescent="0.25">
      <c r="A35" s="20"/>
      <c r="B35" s="13" t="s">
        <v>5</v>
      </c>
      <c r="C35" s="12">
        <v>7</v>
      </c>
      <c r="D35" s="12">
        <v>401</v>
      </c>
      <c r="E35" s="16">
        <v>24</v>
      </c>
      <c r="F35" s="1"/>
      <c r="G35" s="2">
        <f t="shared" ref="G35:G38" si="29">$BS35/E35</f>
        <v>0.5</v>
      </c>
      <c r="H35" s="72">
        <v>12</v>
      </c>
      <c r="I35" s="77">
        <f t="shared" si="0"/>
        <v>12</v>
      </c>
      <c r="J35" s="82"/>
      <c r="K35" s="9">
        <v>2023</v>
      </c>
      <c r="L35" s="9">
        <v>2023</v>
      </c>
      <c r="M35" s="24"/>
      <c r="N35" s="24"/>
      <c r="O35" s="24"/>
      <c r="P35" s="72">
        <f>SUM(M35:O35)+H35</f>
        <v>12</v>
      </c>
      <c r="Q35" s="9"/>
      <c r="R35" s="9"/>
      <c r="S35" s="9"/>
      <c r="T35" s="9"/>
      <c r="U35" s="1">
        <f t="shared" si="18"/>
        <v>12</v>
      </c>
      <c r="V35" s="9"/>
      <c r="W35" s="9"/>
      <c r="X35" s="9"/>
      <c r="Y35" s="9"/>
      <c r="Z35" s="1">
        <f t="shared" si="19"/>
        <v>12</v>
      </c>
      <c r="AA35" s="9"/>
      <c r="AB35" s="9"/>
      <c r="AC35" s="9"/>
      <c r="AD35" s="9"/>
      <c r="AE35" s="1">
        <f t="shared" si="20"/>
        <v>12</v>
      </c>
      <c r="AF35" s="9"/>
      <c r="AG35" s="9"/>
      <c r="AH35" s="9"/>
      <c r="AI35" s="9"/>
      <c r="AJ35" s="1">
        <f t="shared" si="21"/>
        <v>12</v>
      </c>
      <c r="AK35" s="9"/>
      <c r="AL35" s="9"/>
      <c r="AM35" s="9"/>
      <c r="AN35" s="9"/>
      <c r="AO35" s="1">
        <f t="shared" si="22"/>
        <v>12</v>
      </c>
      <c r="AP35" s="9"/>
      <c r="AQ35" s="9"/>
      <c r="AR35" s="9"/>
      <c r="AS35" s="9"/>
      <c r="AT35" s="1">
        <f t="shared" si="23"/>
        <v>12</v>
      </c>
      <c r="AU35" s="9"/>
      <c r="AV35" s="9"/>
      <c r="AW35" s="9"/>
      <c r="AX35" s="9"/>
      <c r="AY35" s="1">
        <f t="shared" si="24"/>
        <v>12</v>
      </c>
      <c r="AZ35" s="9"/>
      <c r="BA35" s="9"/>
      <c r="BB35" s="9"/>
      <c r="BC35" s="9"/>
      <c r="BD35" s="1">
        <f t="shared" si="25"/>
        <v>12</v>
      </c>
      <c r="BE35" s="9"/>
      <c r="BF35" s="9"/>
      <c r="BG35" s="9"/>
      <c r="BH35" s="9"/>
      <c r="BI35" s="1">
        <f t="shared" si="26"/>
        <v>12</v>
      </c>
      <c r="BJ35" s="9"/>
      <c r="BK35" s="9"/>
      <c r="BL35" s="9"/>
      <c r="BM35" s="9"/>
      <c r="BN35" s="1">
        <f t="shared" si="27"/>
        <v>12</v>
      </c>
      <c r="BO35" s="9"/>
      <c r="BP35" s="9"/>
      <c r="BQ35" s="9"/>
      <c r="BR35" s="9"/>
      <c r="BS35" s="1">
        <f t="shared" si="28"/>
        <v>12</v>
      </c>
    </row>
    <row r="36" spans="1:71" x14ac:dyDescent="0.25">
      <c r="A36" s="20"/>
      <c r="B36" s="1" t="s">
        <v>14</v>
      </c>
      <c r="C36" s="12">
        <v>14</v>
      </c>
      <c r="D36" s="12">
        <v>614</v>
      </c>
      <c r="E36" s="16">
        <v>13</v>
      </c>
      <c r="F36" s="1"/>
      <c r="G36" s="2">
        <f t="shared" si="29"/>
        <v>0.30769230769230771</v>
      </c>
      <c r="H36" s="72">
        <v>4</v>
      </c>
      <c r="I36" s="77">
        <f t="shared" si="0"/>
        <v>4</v>
      </c>
      <c r="J36" s="82"/>
      <c r="K36" s="9">
        <v>2023</v>
      </c>
      <c r="L36" s="9">
        <v>2023</v>
      </c>
      <c r="M36" s="24"/>
      <c r="N36" s="24"/>
      <c r="O36" s="24"/>
      <c r="P36" s="72">
        <f>SUM(M36:O36)+H36</f>
        <v>4</v>
      </c>
      <c r="Q36" s="9"/>
      <c r="R36" s="9"/>
      <c r="S36" s="9"/>
      <c r="T36" s="9"/>
      <c r="U36" s="1">
        <f t="shared" si="18"/>
        <v>4</v>
      </c>
      <c r="V36" s="9"/>
      <c r="W36" s="9"/>
      <c r="X36" s="9"/>
      <c r="Y36" s="9"/>
      <c r="Z36" s="1">
        <f t="shared" si="19"/>
        <v>4</v>
      </c>
      <c r="AA36" s="9"/>
      <c r="AB36" s="9"/>
      <c r="AC36" s="9"/>
      <c r="AD36" s="9"/>
      <c r="AE36" s="1">
        <f t="shared" si="20"/>
        <v>4</v>
      </c>
      <c r="AF36" s="9"/>
      <c r="AG36" s="9"/>
      <c r="AH36" s="9"/>
      <c r="AI36" s="9"/>
      <c r="AJ36" s="1">
        <f t="shared" si="21"/>
        <v>4</v>
      </c>
      <c r="AK36" s="9"/>
      <c r="AL36" s="9"/>
      <c r="AM36" s="9"/>
      <c r="AN36" s="9"/>
      <c r="AO36" s="1">
        <f t="shared" si="22"/>
        <v>4</v>
      </c>
      <c r="AP36" s="9"/>
      <c r="AQ36" s="9"/>
      <c r="AR36" s="9"/>
      <c r="AS36" s="9"/>
      <c r="AT36" s="1">
        <f t="shared" si="23"/>
        <v>4</v>
      </c>
      <c r="AU36" s="9"/>
      <c r="AV36" s="9"/>
      <c r="AW36" s="9"/>
      <c r="AX36" s="9"/>
      <c r="AY36" s="1">
        <f t="shared" si="24"/>
        <v>4</v>
      </c>
      <c r="AZ36" s="9"/>
      <c r="BA36" s="9"/>
      <c r="BB36" s="9"/>
      <c r="BC36" s="9"/>
      <c r="BD36" s="1">
        <f t="shared" si="25"/>
        <v>4</v>
      </c>
      <c r="BE36" s="9"/>
      <c r="BF36" s="9"/>
      <c r="BG36" s="9"/>
      <c r="BH36" s="9"/>
      <c r="BI36" s="1">
        <f t="shared" si="26"/>
        <v>4</v>
      </c>
      <c r="BJ36" s="9"/>
      <c r="BK36" s="9"/>
      <c r="BL36" s="9"/>
      <c r="BM36" s="9"/>
      <c r="BN36" s="1">
        <f t="shared" si="27"/>
        <v>4</v>
      </c>
      <c r="BO36" s="9"/>
      <c r="BP36" s="9"/>
      <c r="BQ36" s="9"/>
      <c r="BR36" s="9"/>
      <c r="BS36" s="1">
        <f t="shared" si="28"/>
        <v>4</v>
      </c>
    </row>
    <row r="37" spans="1:71" x14ac:dyDescent="0.25">
      <c r="A37" s="20"/>
      <c r="B37" s="1" t="s">
        <v>322</v>
      </c>
      <c r="C37" s="12">
        <v>19</v>
      </c>
      <c r="D37" s="12">
        <v>10124</v>
      </c>
      <c r="E37" s="16">
        <v>21</v>
      </c>
      <c r="F37" s="1"/>
      <c r="G37" s="2">
        <f t="shared" si="29"/>
        <v>0.61904761904761907</v>
      </c>
      <c r="H37" s="72">
        <v>13</v>
      </c>
      <c r="I37" s="77">
        <f t="shared" si="0"/>
        <v>13</v>
      </c>
      <c r="J37" s="82"/>
      <c r="K37" s="9">
        <v>2023</v>
      </c>
      <c r="L37" s="9">
        <v>2023</v>
      </c>
      <c r="M37" s="24"/>
      <c r="N37" s="24"/>
      <c r="O37" s="24"/>
      <c r="P37" s="72">
        <f>SUM(M37:O37)+H37</f>
        <v>13</v>
      </c>
      <c r="Q37" s="9"/>
      <c r="R37" s="9"/>
      <c r="S37" s="9"/>
      <c r="T37" s="9"/>
      <c r="U37" s="1">
        <f t="shared" si="18"/>
        <v>13</v>
      </c>
      <c r="V37" s="9"/>
      <c r="W37" s="9"/>
      <c r="X37" s="9"/>
      <c r="Y37" s="9"/>
      <c r="Z37" s="1">
        <f t="shared" si="19"/>
        <v>13</v>
      </c>
      <c r="AA37" s="9"/>
      <c r="AB37" s="9"/>
      <c r="AC37" s="9"/>
      <c r="AD37" s="9"/>
      <c r="AE37" s="1">
        <f t="shared" si="20"/>
        <v>13</v>
      </c>
      <c r="AF37" s="9"/>
      <c r="AG37" s="9"/>
      <c r="AH37" s="9"/>
      <c r="AI37" s="9"/>
      <c r="AJ37" s="1">
        <f t="shared" si="21"/>
        <v>13</v>
      </c>
      <c r="AK37" s="9"/>
      <c r="AL37" s="9"/>
      <c r="AM37" s="9"/>
      <c r="AN37" s="9"/>
      <c r="AO37" s="1">
        <f t="shared" si="22"/>
        <v>13</v>
      </c>
      <c r="AP37" s="9"/>
      <c r="AQ37" s="9"/>
      <c r="AR37" s="9"/>
      <c r="AS37" s="9"/>
      <c r="AT37" s="1">
        <f t="shared" si="23"/>
        <v>13</v>
      </c>
      <c r="AU37" s="9"/>
      <c r="AV37" s="9"/>
      <c r="AW37" s="9"/>
      <c r="AX37" s="9"/>
      <c r="AY37" s="1">
        <f t="shared" si="24"/>
        <v>13</v>
      </c>
      <c r="AZ37" s="9"/>
      <c r="BA37" s="9"/>
      <c r="BB37" s="9"/>
      <c r="BC37" s="9"/>
      <c r="BD37" s="1">
        <f t="shared" si="25"/>
        <v>13</v>
      </c>
      <c r="BE37" s="9"/>
      <c r="BF37" s="9"/>
      <c r="BG37" s="9"/>
      <c r="BH37" s="9"/>
      <c r="BI37" s="1">
        <f t="shared" si="26"/>
        <v>13</v>
      </c>
      <c r="BJ37" s="9"/>
      <c r="BK37" s="9"/>
      <c r="BL37" s="9"/>
      <c r="BM37" s="9"/>
      <c r="BN37" s="1">
        <f t="shared" si="27"/>
        <v>13</v>
      </c>
      <c r="BO37" s="9"/>
      <c r="BP37" s="9"/>
      <c r="BQ37" s="9"/>
      <c r="BR37" s="9"/>
      <c r="BS37" s="1">
        <f t="shared" si="28"/>
        <v>13</v>
      </c>
    </row>
    <row r="38" spans="1:71" x14ac:dyDescent="0.25">
      <c r="A38" s="20"/>
      <c r="B38" s="1" t="s">
        <v>241</v>
      </c>
      <c r="C38" s="12">
        <v>20</v>
      </c>
      <c r="D38" s="12">
        <v>7686</v>
      </c>
      <c r="E38" s="16">
        <v>43</v>
      </c>
      <c r="F38" s="1"/>
      <c r="G38" s="2">
        <f t="shared" si="29"/>
        <v>0.51162790697674421</v>
      </c>
      <c r="H38" s="72">
        <v>22</v>
      </c>
      <c r="I38" s="77">
        <f t="shared" si="0"/>
        <v>22</v>
      </c>
      <c r="J38" s="82"/>
      <c r="K38" s="9">
        <v>2023</v>
      </c>
      <c r="L38" s="9">
        <v>2023</v>
      </c>
      <c r="M38" s="9"/>
      <c r="N38" s="9"/>
      <c r="O38" s="9"/>
      <c r="P38" s="72">
        <f>SUM(M38:O38)+H38</f>
        <v>22</v>
      </c>
      <c r="Q38" s="9"/>
      <c r="R38" s="9"/>
      <c r="S38" s="9"/>
      <c r="T38" s="9"/>
      <c r="U38" s="1">
        <f t="shared" si="18"/>
        <v>22</v>
      </c>
      <c r="V38" s="9"/>
      <c r="W38" s="9"/>
      <c r="X38" s="9"/>
      <c r="Y38" s="9"/>
      <c r="Z38" s="1">
        <f t="shared" si="19"/>
        <v>22</v>
      </c>
      <c r="AA38" s="9"/>
      <c r="AB38" s="9"/>
      <c r="AC38" s="9"/>
      <c r="AD38" s="9"/>
      <c r="AE38" s="1">
        <f t="shared" si="20"/>
        <v>22</v>
      </c>
      <c r="AF38" s="9"/>
      <c r="AG38" s="9"/>
      <c r="AH38" s="9"/>
      <c r="AI38" s="9"/>
      <c r="AJ38" s="1">
        <f t="shared" si="21"/>
        <v>22</v>
      </c>
      <c r="AK38" s="9"/>
      <c r="AL38" s="9"/>
      <c r="AM38" s="9"/>
      <c r="AN38" s="9"/>
      <c r="AO38" s="1">
        <f t="shared" si="22"/>
        <v>22</v>
      </c>
      <c r="AP38" s="9"/>
      <c r="AQ38" s="9"/>
      <c r="AR38" s="9"/>
      <c r="AS38" s="9"/>
      <c r="AT38" s="1">
        <f t="shared" si="23"/>
        <v>22</v>
      </c>
      <c r="AU38" s="9"/>
      <c r="AV38" s="9"/>
      <c r="AW38" s="9"/>
      <c r="AX38" s="9"/>
      <c r="AY38" s="1">
        <f t="shared" si="24"/>
        <v>22</v>
      </c>
      <c r="AZ38" s="9"/>
      <c r="BA38" s="9"/>
      <c r="BB38" s="9"/>
      <c r="BC38" s="9"/>
      <c r="BD38" s="1">
        <f t="shared" si="25"/>
        <v>22</v>
      </c>
      <c r="BE38" s="9"/>
      <c r="BF38" s="9"/>
      <c r="BG38" s="9"/>
      <c r="BH38" s="9"/>
      <c r="BI38" s="1">
        <f t="shared" si="26"/>
        <v>22</v>
      </c>
      <c r="BJ38" s="9"/>
      <c r="BK38" s="9"/>
      <c r="BL38" s="9"/>
      <c r="BM38" s="9"/>
      <c r="BN38" s="1">
        <f t="shared" si="27"/>
        <v>22</v>
      </c>
      <c r="BO38" s="9"/>
      <c r="BP38" s="9"/>
      <c r="BQ38" s="9"/>
      <c r="BR38" s="9"/>
      <c r="BS38" s="1">
        <f t="shared" si="28"/>
        <v>22</v>
      </c>
    </row>
    <row r="39" spans="1:71" x14ac:dyDescent="0.25">
      <c r="A39" s="4"/>
      <c r="B39" s="4"/>
      <c r="C39" s="4"/>
      <c r="D39" s="4"/>
      <c r="E39" s="4"/>
      <c r="F39" s="4"/>
      <c r="G39" s="4"/>
      <c r="H39" s="77"/>
      <c r="I39" s="77"/>
      <c r="J39" s="77"/>
      <c r="K39" s="4"/>
      <c r="L39" s="4"/>
      <c r="M39" s="77">
        <f t="shared" ref="M39:AR39" si="30">SUM(M33:M38)</f>
        <v>0</v>
      </c>
      <c r="N39" s="77">
        <f t="shared" si="30"/>
        <v>0</v>
      </c>
      <c r="O39" s="77">
        <f t="shared" si="30"/>
        <v>0</v>
      </c>
      <c r="P39" s="77">
        <f t="shared" si="30"/>
        <v>71</v>
      </c>
      <c r="Q39" s="77">
        <f t="shared" si="30"/>
        <v>0</v>
      </c>
      <c r="R39" s="77">
        <f t="shared" si="30"/>
        <v>0</v>
      </c>
      <c r="S39" s="77">
        <f t="shared" si="30"/>
        <v>0</v>
      </c>
      <c r="T39" s="77">
        <f t="shared" si="30"/>
        <v>0</v>
      </c>
      <c r="U39" s="77">
        <f t="shared" si="30"/>
        <v>71</v>
      </c>
      <c r="V39" s="77">
        <f t="shared" si="30"/>
        <v>0</v>
      </c>
      <c r="W39" s="77">
        <f t="shared" si="30"/>
        <v>0</v>
      </c>
      <c r="X39" s="77">
        <f t="shared" si="30"/>
        <v>0</v>
      </c>
      <c r="Y39" s="77">
        <f t="shared" si="30"/>
        <v>0</v>
      </c>
      <c r="Z39" s="77">
        <f t="shared" si="30"/>
        <v>71</v>
      </c>
      <c r="AA39" s="77">
        <f t="shared" si="30"/>
        <v>0</v>
      </c>
      <c r="AB39" s="77">
        <f t="shared" si="30"/>
        <v>0</v>
      </c>
      <c r="AC39" s="77">
        <f t="shared" si="30"/>
        <v>0</v>
      </c>
      <c r="AD39" s="77">
        <f t="shared" si="30"/>
        <v>0</v>
      </c>
      <c r="AE39" s="77">
        <f t="shared" si="30"/>
        <v>71</v>
      </c>
      <c r="AF39" s="77">
        <f t="shared" si="30"/>
        <v>0</v>
      </c>
      <c r="AG39" s="77">
        <f t="shared" si="30"/>
        <v>0</v>
      </c>
      <c r="AH39" s="77">
        <f t="shared" si="30"/>
        <v>0</v>
      </c>
      <c r="AI39" s="77">
        <f t="shared" si="30"/>
        <v>0</v>
      </c>
      <c r="AJ39" s="77">
        <f t="shared" si="30"/>
        <v>71</v>
      </c>
      <c r="AK39" s="77">
        <f t="shared" si="30"/>
        <v>0</v>
      </c>
      <c r="AL39" s="77">
        <f t="shared" si="30"/>
        <v>0</v>
      </c>
      <c r="AM39" s="77">
        <f t="shared" si="30"/>
        <v>0</v>
      </c>
      <c r="AN39" s="77">
        <f t="shared" si="30"/>
        <v>0</v>
      </c>
      <c r="AO39" s="77">
        <f t="shared" si="30"/>
        <v>71</v>
      </c>
      <c r="AP39" s="77">
        <f t="shared" si="30"/>
        <v>0</v>
      </c>
      <c r="AQ39" s="77">
        <f t="shared" si="30"/>
        <v>0</v>
      </c>
      <c r="AR39" s="77">
        <f t="shared" si="30"/>
        <v>0</v>
      </c>
      <c r="AS39" s="77">
        <f t="shared" ref="AS39:BS39" si="31">SUM(AS33:AS38)</f>
        <v>0</v>
      </c>
      <c r="AT39" s="77">
        <f t="shared" si="31"/>
        <v>71</v>
      </c>
      <c r="AU39" s="77">
        <f t="shared" si="31"/>
        <v>0</v>
      </c>
      <c r="AV39" s="77">
        <f t="shared" si="31"/>
        <v>0</v>
      </c>
      <c r="AW39" s="77">
        <f t="shared" si="31"/>
        <v>0</v>
      </c>
      <c r="AX39" s="77">
        <f t="shared" si="31"/>
        <v>0</v>
      </c>
      <c r="AY39" s="77">
        <f t="shared" si="31"/>
        <v>71</v>
      </c>
      <c r="AZ39" s="77">
        <f t="shared" si="31"/>
        <v>0</v>
      </c>
      <c r="BA39" s="77">
        <f t="shared" si="31"/>
        <v>0</v>
      </c>
      <c r="BB39" s="77">
        <f t="shared" si="31"/>
        <v>0</v>
      </c>
      <c r="BC39" s="77">
        <f t="shared" si="31"/>
        <v>0</v>
      </c>
      <c r="BD39" s="77">
        <f t="shared" si="31"/>
        <v>71</v>
      </c>
      <c r="BE39" s="77">
        <f t="shared" si="31"/>
        <v>0</v>
      </c>
      <c r="BF39" s="77">
        <f t="shared" si="31"/>
        <v>0</v>
      </c>
      <c r="BG39" s="77">
        <f t="shared" si="31"/>
        <v>0</v>
      </c>
      <c r="BH39" s="77">
        <f t="shared" si="31"/>
        <v>0</v>
      </c>
      <c r="BI39" s="77">
        <f t="shared" si="31"/>
        <v>71</v>
      </c>
      <c r="BJ39" s="77">
        <f t="shared" si="31"/>
        <v>0</v>
      </c>
      <c r="BK39" s="77">
        <f t="shared" si="31"/>
        <v>0</v>
      </c>
      <c r="BL39" s="77">
        <f t="shared" si="31"/>
        <v>0</v>
      </c>
      <c r="BM39" s="77">
        <f t="shared" si="31"/>
        <v>0</v>
      </c>
      <c r="BN39" s="77">
        <f t="shared" si="31"/>
        <v>71</v>
      </c>
      <c r="BO39" s="77">
        <f t="shared" si="31"/>
        <v>0</v>
      </c>
      <c r="BP39" s="77">
        <f t="shared" si="31"/>
        <v>0</v>
      </c>
      <c r="BQ39" s="77">
        <f t="shared" si="31"/>
        <v>0</v>
      </c>
      <c r="BR39" s="77">
        <f t="shared" si="31"/>
        <v>0</v>
      </c>
      <c r="BS39" s="77">
        <f t="shared" si="31"/>
        <v>71</v>
      </c>
    </row>
    <row r="40" spans="1:71" x14ac:dyDescent="0.25">
      <c r="A40" s="1"/>
      <c r="B40" s="1" t="s">
        <v>229</v>
      </c>
      <c r="C40" s="1">
        <f>COUNT(C34:C38)</f>
        <v>5</v>
      </c>
      <c r="D40" s="1"/>
      <c r="E40" s="1">
        <f>SUM(E33:E38)</f>
        <v>126</v>
      </c>
      <c r="F40" s="1">
        <f>SUM(E33:E38)+1</f>
        <v>127</v>
      </c>
      <c r="G40" s="2">
        <f>$BS39/F40</f>
        <v>0.55905511811023623</v>
      </c>
      <c r="H40" s="72">
        <f>SUM(H33:H38)</f>
        <v>71</v>
      </c>
      <c r="I40" s="72">
        <f>SUM(I33:I38)</f>
        <v>71</v>
      </c>
      <c r="J40" s="72">
        <f>SUM(J33:J38)</f>
        <v>0</v>
      </c>
      <c r="K40" s="1"/>
      <c r="L40" s="1"/>
      <c r="M40" s="1"/>
      <c r="N40" s="1"/>
      <c r="O40" s="1"/>
      <c r="P40" s="2">
        <f>P39/F40</f>
        <v>0.55905511811023623</v>
      </c>
      <c r="Q40" s="1"/>
      <c r="R40" s="1">
        <f>M39+R39</f>
        <v>0</v>
      </c>
      <c r="S40" s="1">
        <f>N39+S39</f>
        <v>0</v>
      </c>
      <c r="T40" s="1">
        <f>O39+T39</f>
        <v>0</v>
      </c>
      <c r="U40" s="2">
        <f>U39/F40</f>
        <v>0.55905511811023623</v>
      </c>
      <c r="V40" s="1"/>
      <c r="W40" s="1">
        <f>R40+W39</f>
        <v>0</v>
      </c>
      <c r="X40" s="1">
        <f>S40+X39</f>
        <v>0</v>
      </c>
      <c r="Y40" s="1">
        <f>T40+Y39</f>
        <v>0</v>
      </c>
      <c r="Z40" s="2">
        <f>Z39/F40</f>
        <v>0.55905511811023623</v>
      </c>
      <c r="AA40" s="1"/>
      <c r="AB40" s="1">
        <f>W40+AB39</f>
        <v>0</v>
      </c>
      <c r="AC40" s="1">
        <f>X40+AC39</f>
        <v>0</v>
      </c>
      <c r="AD40" s="1">
        <f>Y40+AD39</f>
        <v>0</v>
      </c>
      <c r="AE40" s="2">
        <f>AE39/F40</f>
        <v>0.55905511811023623</v>
      </c>
      <c r="AF40" s="1"/>
      <c r="AG40" s="1">
        <f>AB40+AG39</f>
        <v>0</v>
      </c>
      <c r="AH40" s="1">
        <f>AC40+AH39</f>
        <v>0</v>
      </c>
      <c r="AI40" s="1">
        <f>AD40+AI39</f>
        <v>0</v>
      </c>
      <c r="AJ40" s="2">
        <f>AJ39/F40</f>
        <v>0.55905511811023623</v>
      </c>
      <c r="AK40" s="1"/>
      <c r="AL40" s="1">
        <f>AG40+AL39</f>
        <v>0</v>
      </c>
      <c r="AM40" s="1">
        <f>AH40+AM39</f>
        <v>0</v>
      </c>
      <c r="AN40" s="1">
        <f>AI40+AN39</f>
        <v>0</v>
      </c>
      <c r="AO40" s="2">
        <f>AO39/F40</f>
        <v>0.55905511811023623</v>
      </c>
      <c r="AP40" s="1"/>
      <c r="AQ40" s="1">
        <f>AL40+AQ39</f>
        <v>0</v>
      </c>
      <c r="AR40" s="1">
        <f>AM40+AR39</f>
        <v>0</v>
      </c>
      <c r="AS40" s="1">
        <f>AN40+AS39</f>
        <v>0</v>
      </c>
      <c r="AT40" s="2">
        <f>AT39/F40</f>
        <v>0.55905511811023623</v>
      </c>
      <c r="AU40" s="1"/>
      <c r="AV40" s="1">
        <f>AQ40+AV39</f>
        <v>0</v>
      </c>
      <c r="AW40" s="1">
        <f>AR40+AW39</f>
        <v>0</v>
      </c>
      <c r="AX40" s="1">
        <f>AS40+AX39</f>
        <v>0</v>
      </c>
      <c r="AY40" s="2">
        <f>AY39/F40</f>
        <v>0.55905511811023623</v>
      </c>
      <c r="AZ40" s="1"/>
      <c r="BA40" s="1">
        <f>AV40+BA39</f>
        <v>0</v>
      </c>
      <c r="BB40" s="1">
        <f>AW40+BB39</f>
        <v>0</v>
      </c>
      <c r="BC40" s="1">
        <f>AX40+BC39</f>
        <v>0</v>
      </c>
      <c r="BD40" s="2">
        <f>BD39/F40</f>
        <v>0.55905511811023623</v>
      </c>
      <c r="BE40" s="1"/>
      <c r="BF40" s="1">
        <f>BA40+BF39</f>
        <v>0</v>
      </c>
      <c r="BG40" s="1">
        <f>BB40+BG39</f>
        <v>0</v>
      </c>
      <c r="BH40" s="1">
        <f>BC40+BH39</f>
        <v>0</v>
      </c>
      <c r="BI40" s="2">
        <f>BI39/F40</f>
        <v>0.55905511811023623</v>
      </c>
      <c r="BJ40" s="1"/>
      <c r="BK40" s="1">
        <f>BF40+BK39</f>
        <v>0</v>
      </c>
      <c r="BL40" s="1">
        <f>BG40+BL39</f>
        <v>0</v>
      </c>
      <c r="BM40" s="1">
        <f>BH40+BM39</f>
        <v>0</v>
      </c>
      <c r="BN40" s="2">
        <f>BN39/F40</f>
        <v>0.55905511811023623</v>
      </c>
      <c r="BO40" s="1"/>
      <c r="BP40" s="1">
        <f>BK40+BP39</f>
        <v>0</v>
      </c>
      <c r="BQ40" s="1">
        <f>BL40+BQ39</f>
        <v>0</v>
      </c>
      <c r="BR40" s="1">
        <f>BM40+BR39</f>
        <v>0</v>
      </c>
      <c r="BS40" s="2">
        <f>BS39/F40</f>
        <v>0.55905511811023623</v>
      </c>
    </row>
    <row r="41" spans="1:71" x14ac:dyDescent="0.25">
      <c r="I41" s="77"/>
    </row>
    <row r="42" spans="1:71" x14ac:dyDescent="0.25">
      <c r="A42" s="20" t="s">
        <v>242</v>
      </c>
      <c r="B42" s="1"/>
      <c r="C42" s="1"/>
      <c r="D42" s="1"/>
      <c r="E42" s="16"/>
      <c r="F42" s="1"/>
      <c r="G42" s="2"/>
      <c r="H42" s="72"/>
      <c r="I42" s="77"/>
      <c r="J42" s="82"/>
      <c r="K42" s="9">
        <v>2023</v>
      </c>
      <c r="L42" s="9">
        <v>2023</v>
      </c>
      <c r="M42" s="9"/>
      <c r="N42" s="9"/>
      <c r="O42" s="9"/>
      <c r="P42" s="72">
        <f>+H42</f>
        <v>0</v>
      </c>
      <c r="Q42" s="9"/>
      <c r="R42" s="9"/>
      <c r="S42" s="9"/>
      <c r="T42" s="9"/>
      <c r="U42" s="1">
        <f t="shared" ref="U42:U50" si="32">SUM(P42:T42)</f>
        <v>0</v>
      </c>
      <c r="V42" s="9"/>
      <c r="W42" s="9"/>
      <c r="X42" s="9"/>
      <c r="Y42" s="9"/>
      <c r="Z42" s="1">
        <f t="shared" ref="Z42:Z50" si="33">SUM(U42:Y42)</f>
        <v>0</v>
      </c>
      <c r="AA42" s="9"/>
      <c r="AB42" s="9"/>
      <c r="AC42" s="9"/>
      <c r="AD42" s="9"/>
      <c r="AE42" s="1">
        <f t="shared" ref="AE42:AE50" si="34">SUM(Z42:AD42)</f>
        <v>0</v>
      </c>
      <c r="AF42" s="9"/>
      <c r="AG42" s="9"/>
      <c r="AH42" s="9"/>
      <c r="AI42" s="9"/>
      <c r="AJ42" s="1">
        <f t="shared" ref="AJ42:AJ50" si="35">SUM(AE42:AI42)</f>
        <v>0</v>
      </c>
      <c r="AK42" s="9"/>
      <c r="AL42" s="9"/>
      <c r="AM42" s="9"/>
      <c r="AN42" s="9"/>
      <c r="AO42" s="1">
        <f t="shared" ref="AO42:AO50" si="36">SUM(AJ42:AN42)</f>
        <v>0</v>
      </c>
      <c r="AP42" s="9"/>
      <c r="AQ42" s="9"/>
      <c r="AR42" s="9"/>
      <c r="AS42" s="9"/>
      <c r="AT42" s="1">
        <f t="shared" ref="AT42:AT50" si="37">SUM(AO42:AS42)</f>
        <v>0</v>
      </c>
      <c r="AU42" s="9"/>
      <c r="AV42" s="9"/>
      <c r="AW42" s="9"/>
      <c r="AX42" s="9"/>
      <c r="AY42" s="1">
        <f t="shared" ref="AY42:AY50" si="38">SUM(AT42:AX42)</f>
        <v>0</v>
      </c>
      <c r="AZ42" s="9"/>
      <c r="BA42" s="9"/>
      <c r="BB42" s="9"/>
      <c r="BC42" s="9"/>
      <c r="BD42" s="1">
        <f t="shared" ref="BD42:BD50" si="39">SUM(AY42:BC42)</f>
        <v>0</v>
      </c>
      <c r="BE42" s="9"/>
      <c r="BF42" s="9"/>
      <c r="BG42" s="9"/>
      <c r="BH42" s="9"/>
      <c r="BI42" s="1">
        <f t="shared" ref="BI42:BI50" si="40">SUM(BD42:BH42)</f>
        <v>0</v>
      </c>
      <c r="BJ42" s="9"/>
      <c r="BK42" s="9"/>
      <c r="BL42" s="9"/>
      <c r="BM42" s="9"/>
      <c r="BN42" s="1">
        <f t="shared" ref="BN42:BN50" si="41">SUM(BI42:BM42)</f>
        <v>0</v>
      </c>
      <c r="BO42" s="9"/>
      <c r="BP42" s="9"/>
      <c r="BQ42" s="9"/>
      <c r="BR42" s="9"/>
      <c r="BS42" s="1">
        <f t="shared" ref="BS42:BS50" si="42">SUM(BN42:BR42)</f>
        <v>0</v>
      </c>
    </row>
    <row r="43" spans="1:71" s="196" customFormat="1" x14ac:dyDescent="0.25">
      <c r="A43" s="187"/>
      <c r="B43" s="190" t="s">
        <v>66</v>
      </c>
      <c r="C43" s="189">
        <v>2</v>
      </c>
      <c r="D43" s="189">
        <v>7227</v>
      </c>
      <c r="E43" s="190">
        <v>27</v>
      </c>
      <c r="F43" s="190"/>
      <c r="G43" s="191">
        <f>$BS43/E43</f>
        <v>1</v>
      </c>
      <c r="H43" s="192">
        <v>6</v>
      </c>
      <c r="I43" s="203">
        <f t="shared" si="0"/>
        <v>6</v>
      </c>
      <c r="J43" s="193"/>
      <c r="K43" s="194">
        <v>2023</v>
      </c>
      <c r="L43" s="194">
        <v>2023</v>
      </c>
      <c r="M43" s="194"/>
      <c r="N43" s="194"/>
      <c r="O43" s="194"/>
      <c r="P43" s="192">
        <f>SUM(M43:O43)+H43</f>
        <v>6</v>
      </c>
      <c r="Q43" s="194"/>
      <c r="R43" s="194"/>
      <c r="S43" s="194"/>
      <c r="T43" s="194"/>
      <c r="U43" s="190">
        <f t="shared" si="32"/>
        <v>6</v>
      </c>
      <c r="V43" s="194"/>
      <c r="W43" s="194"/>
      <c r="X43" s="194"/>
      <c r="Y43" s="194"/>
      <c r="Z43" s="190">
        <f t="shared" si="33"/>
        <v>6</v>
      </c>
      <c r="AA43" s="194"/>
      <c r="AB43" s="194"/>
      <c r="AC43" s="194"/>
      <c r="AD43" s="194"/>
      <c r="AE43" s="190">
        <f t="shared" si="34"/>
        <v>6</v>
      </c>
      <c r="AF43" s="194"/>
      <c r="AG43" s="194"/>
      <c r="AH43" s="194">
        <v>20</v>
      </c>
      <c r="AI43" s="194"/>
      <c r="AJ43" s="190">
        <f t="shared" si="35"/>
        <v>26</v>
      </c>
      <c r="AK43" s="194"/>
      <c r="AL43" s="194"/>
      <c r="AM43" s="194"/>
      <c r="AN43" s="194"/>
      <c r="AO43" s="190">
        <f t="shared" si="36"/>
        <v>26</v>
      </c>
      <c r="AP43" s="194"/>
      <c r="AQ43" s="194">
        <v>1</v>
      </c>
      <c r="AR43" s="194"/>
      <c r="AS43" s="194"/>
      <c r="AT43" s="190">
        <f t="shared" si="37"/>
        <v>27</v>
      </c>
      <c r="AU43" s="194"/>
      <c r="AV43" s="194"/>
      <c r="AW43" s="194"/>
      <c r="AX43" s="194"/>
      <c r="AY43" s="190">
        <f t="shared" si="38"/>
        <v>27</v>
      </c>
      <c r="AZ43" s="194"/>
      <c r="BA43" s="194"/>
      <c r="BB43" s="194"/>
      <c r="BC43" s="194"/>
      <c r="BD43" s="190">
        <f t="shared" si="39"/>
        <v>27</v>
      </c>
      <c r="BE43" s="194"/>
      <c r="BF43" s="194"/>
      <c r="BG43" s="194"/>
      <c r="BH43" s="194"/>
      <c r="BI43" s="190">
        <f t="shared" si="40"/>
        <v>27</v>
      </c>
      <c r="BJ43" s="194"/>
      <c r="BK43" s="194"/>
      <c r="BL43" s="194"/>
      <c r="BM43" s="194"/>
      <c r="BN43" s="190">
        <f t="shared" si="41"/>
        <v>27</v>
      </c>
      <c r="BO43" s="194"/>
      <c r="BP43" s="194"/>
      <c r="BQ43" s="194"/>
      <c r="BR43" s="194"/>
      <c r="BS43" s="190">
        <f t="shared" si="42"/>
        <v>27</v>
      </c>
    </row>
    <row r="44" spans="1:71" x14ac:dyDescent="0.25">
      <c r="A44" s="20"/>
      <c r="B44" s="1" t="s">
        <v>372</v>
      </c>
      <c r="C44" s="126">
        <v>9.75</v>
      </c>
      <c r="D44" s="12"/>
      <c r="E44" s="1">
        <v>22</v>
      </c>
      <c r="F44" s="1"/>
      <c r="G44" s="2">
        <f t="shared" ref="G44:G50" si="43">$BS44/E44</f>
        <v>0.22727272727272727</v>
      </c>
      <c r="H44" s="72">
        <v>4</v>
      </c>
      <c r="I44" s="77">
        <f t="shared" si="0"/>
        <v>5</v>
      </c>
      <c r="J44" s="82">
        <v>1</v>
      </c>
      <c r="K44" s="9">
        <v>2023</v>
      </c>
      <c r="L44" s="9">
        <v>2023</v>
      </c>
      <c r="M44" s="9"/>
      <c r="N44" s="9"/>
      <c r="O44" s="9"/>
      <c r="P44" s="72">
        <f>SUM(M44:O44)+H44</f>
        <v>4</v>
      </c>
      <c r="Q44" s="9"/>
      <c r="R44" s="9"/>
      <c r="S44" s="9"/>
      <c r="T44" s="9"/>
      <c r="U44" s="1">
        <f t="shared" si="32"/>
        <v>4</v>
      </c>
      <c r="V44" s="9"/>
      <c r="W44" s="9"/>
      <c r="X44" s="9"/>
      <c r="Y44" s="9"/>
      <c r="Z44" s="1">
        <f t="shared" si="33"/>
        <v>4</v>
      </c>
      <c r="AA44" s="9"/>
      <c r="AB44" s="9"/>
      <c r="AC44" s="9"/>
      <c r="AD44" s="9"/>
      <c r="AE44" s="1">
        <f t="shared" si="34"/>
        <v>4</v>
      </c>
      <c r="AF44" s="9"/>
      <c r="AG44" s="9"/>
      <c r="AH44" s="9"/>
      <c r="AI44" s="9"/>
      <c r="AJ44" s="1">
        <f t="shared" si="35"/>
        <v>4</v>
      </c>
      <c r="AK44" s="9">
        <v>1</v>
      </c>
      <c r="AL44" s="9"/>
      <c r="AM44" s="9"/>
      <c r="AN44" s="9"/>
      <c r="AO44" s="1">
        <f t="shared" si="36"/>
        <v>5</v>
      </c>
      <c r="AP44" s="9"/>
      <c r="AQ44" s="9"/>
      <c r="AR44" s="9"/>
      <c r="AS44" s="9"/>
      <c r="AT44" s="1">
        <f t="shared" si="37"/>
        <v>5</v>
      </c>
      <c r="AU44" s="9"/>
      <c r="AV44" s="9"/>
      <c r="AW44" s="9"/>
      <c r="AX44" s="9"/>
      <c r="AY44" s="1">
        <f t="shared" si="38"/>
        <v>5</v>
      </c>
      <c r="AZ44" s="9"/>
      <c r="BA44" s="9"/>
      <c r="BB44" s="9"/>
      <c r="BC44" s="9"/>
      <c r="BD44" s="1">
        <f t="shared" si="39"/>
        <v>5</v>
      </c>
      <c r="BE44" s="9"/>
      <c r="BF44" s="9"/>
      <c r="BG44" s="9"/>
      <c r="BH44" s="9"/>
      <c r="BI44" s="1">
        <f t="shared" si="40"/>
        <v>5</v>
      </c>
      <c r="BJ44" s="9"/>
      <c r="BK44" s="9"/>
      <c r="BL44" s="9"/>
      <c r="BM44" s="9"/>
      <c r="BN44" s="1">
        <f t="shared" si="41"/>
        <v>5</v>
      </c>
      <c r="BO44" s="9"/>
      <c r="BP44" s="9"/>
      <c r="BQ44" s="9"/>
      <c r="BR44" s="9"/>
      <c r="BS44" s="1">
        <f t="shared" si="42"/>
        <v>5</v>
      </c>
    </row>
    <row r="45" spans="1:71" x14ac:dyDescent="0.25">
      <c r="A45" s="20"/>
      <c r="B45" s="23" t="s">
        <v>236</v>
      </c>
      <c r="C45" s="21">
        <v>32</v>
      </c>
      <c r="D45" s="21">
        <v>7290</v>
      </c>
      <c r="E45" s="114">
        <v>25</v>
      </c>
      <c r="F45" s="1"/>
      <c r="G45" s="2">
        <f t="shared" si="43"/>
        <v>0.88</v>
      </c>
      <c r="H45" s="72">
        <v>12</v>
      </c>
      <c r="I45" s="77">
        <f t="shared" si="0"/>
        <v>12</v>
      </c>
      <c r="J45" s="82"/>
      <c r="K45" s="9">
        <v>2023</v>
      </c>
      <c r="L45" s="9">
        <v>2023</v>
      </c>
      <c r="M45" s="9"/>
      <c r="N45" s="9"/>
      <c r="O45" s="9"/>
      <c r="P45" s="72">
        <f t="shared" ref="P45:P50" si="44">SUM(M45:O45)+H45</f>
        <v>12</v>
      </c>
      <c r="Q45" s="32"/>
      <c r="R45" s="9"/>
      <c r="S45" s="9"/>
      <c r="T45" s="9"/>
      <c r="U45" s="1">
        <f t="shared" si="32"/>
        <v>12</v>
      </c>
      <c r="V45" s="9"/>
      <c r="W45" s="9"/>
      <c r="X45" s="9"/>
      <c r="Y45" s="9"/>
      <c r="Z45" s="1">
        <f t="shared" si="33"/>
        <v>12</v>
      </c>
      <c r="AA45" s="9"/>
      <c r="AB45" s="9"/>
      <c r="AC45" s="9"/>
      <c r="AD45" s="9"/>
      <c r="AE45" s="1">
        <f t="shared" si="34"/>
        <v>12</v>
      </c>
      <c r="AF45" s="9"/>
      <c r="AG45" s="9"/>
      <c r="AH45" s="9"/>
      <c r="AI45" s="9"/>
      <c r="AJ45" s="1">
        <f t="shared" si="35"/>
        <v>12</v>
      </c>
      <c r="AK45" s="9"/>
      <c r="AL45" s="9"/>
      <c r="AM45" s="9"/>
      <c r="AN45" s="9"/>
      <c r="AO45" s="1">
        <f t="shared" si="36"/>
        <v>12</v>
      </c>
      <c r="AP45" s="9"/>
      <c r="AQ45" s="9"/>
      <c r="AR45" s="9">
        <v>8</v>
      </c>
      <c r="AS45" s="9">
        <v>2</v>
      </c>
      <c r="AT45" s="1">
        <f t="shared" si="37"/>
        <v>22</v>
      </c>
      <c r="AU45" s="9"/>
      <c r="AV45" s="9"/>
      <c r="AW45" s="9"/>
      <c r="AX45" s="9"/>
      <c r="AY45" s="1">
        <f t="shared" si="38"/>
        <v>22</v>
      </c>
      <c r="AZ45" s="9"/>
      <c r="BA45" s="9"/>
      <c r="BB45" s="9"/>
      <c r="BC45" s="9"/>
      <c r="BD45" s="1">
        <f t="shared" si="39"/>
        <v>22</v>
      </c>
      <c r="BE45" s="9"/>
      <c r="BF45" s="9"/>
      <c r="BG45" s="9"/>
      <c r="BH45" s="9"/>
      <c r="BI45" s="1">
        <f t="shared" si="40"/>
        <v>22</v>
      </c>
      <c r="BJ45" s="9"/>
      <c r="BK45" s="9"/>
      <c r="BL45" s="9"/>
      <c r="BM45" s="9"/>
      <c r="BN45" s="1">
        <f t="shared" si="41"/>
        <v>22</v>
      </c>
      <c r="BO45" s="9"/>
      <c r="BP45" s="9"/>
      <c r="BQ45" s="9"/>
      <c r="BR45" s="9"/>
      <c r="BS45" s="1">
        <f t="shared" si="42"/>
        <v>22</v>
      </c>
    </row>
    <row r="46" spans="1:71" x14ac:dyDescent="0.25">
      <c r="A46" s="20"/>
      <c r="B46" s="17" t="s">
        <v>258</v>
      </c>
      <c r="C46" s="12">
        <v>35</v>
      </c>
      <c r="D46" s="12">
        <v>901</v>
      </c>
      <c r="E46" s="1">
        <v>17</v>
      </c>
      <c r="F46" s="1"/>
      <c r="G46" s="2">
        <f t="shared" si="43"/>
        <v>0.41176470588235292</v>
      </c>
      <c r="H46" s="72">
        <v>7</v>
      </c>
      <c r="I46" s="77">
        <f t="shared" si="0"/>
        <v>7</v>
      </c>
      <c r="J46" s="82"/>
      <c r="K46" s="9">
        <v>2023</v>
      </c>
      <c r="L46" s="9">
        <v>2023</v>
      </c>
      <c r="M46" s="24"/>
      <c r="N46" s="24"/>
      <c r="O46" s="24"/>
      <c r="P46" s="72">
        <f t="shared" si="44"/>
        <v>7</v>
      </c>
      <c r="Q46" s="9"/>
      <c r="R46" s="9"/>
      <c r="S46" s="9"/>
      <c r="T46" s="9"/>
      <c r="U46" s="1">
        <f t="shared" si="32"/>
        <v>7</v>
      </c>
      <c r="V46" s="9"/>
      <c r="W46" s="9"/>
      <c r="X46" s="9"/>
      <c r="Y46" s="9"/>
      <c r="Z46" s="1">
        <f t="shared" si="33"/>
        <v>7</v>
      </c>
      <c r="AA46" s="9"/>
      <c r="AB46" s="9"/>
      <c r="AC46" s="9"/>
      <c r="AD46" s="9"/>
      <c r="AE46" s="1">
        <f t="shared" si="34"/>
        <v>7</v>
      </c>
      <c r="AF46" s="9"/>
      <c r="AG46" s="9"/>
      <c r="AH46" s="9"/>
      <c r="AI46" s="9"/>
      <c r="AJ46" s="1">
        <f t="shared" si="35"/>
        <v>7</v>
      </c>
      <c r="AK46" s="9"/>
      <c r="AL46" s="9"/>
      <c r="AM46" s="9"/>
      <c r="AN46" s="9"/>
      <c r="AO46" s="1">
        <f t="shared" si="36"/>
        <v>7</v>
      </c>
      <c r="AP46" s="9"/>
      <c r="AQ46" s="9"/>
      <c r="AR46" s="9"/>
      <c r="AS46" s="9"/>
      <c r="AT46" s="1">
        <f t="shared" si="37"/>
        <v>7</v>
      </c>
      <c r="AU46" s="9"/>
      <c r="AV46" s="9"/>
      <c r="AW46" s="9"/>
      <c r="AX46" s="9"/>
      <c r="AY46" s="1">
        <f t="shared" si="38"/>
        <v>7</v>
      </c>
      <c r="AZ46" s="9"/>
      <c r="BA46" s="9"/>
      <c r="BB46" s="9"/>
      <c r="BC46" s="9"/>
      <c r="BD46" s="1">
        <f t="shared" si="39"/>
        <v>7</v>
      </c>
      <c r="BE46" s="9"/>
      <c r="BF46" s="9"/>
      <c r="BG46" s="9"/>
      <c r="BH46" s="9"/>
      <c r="BI46" s="1">
        <f t="shared" si="40"/>
        <v>7</v>
      </c>
      <c r="BJ46" s="9"/>
      <c r="BK46" s="9"/>
      <c r="BL46" s="9"/>
      <c r="BM46" s="9"/>
      <c r="BN46" s="1">
        <f t="shared" si="41"/>
        <v>7</v>
      </c>
      <c r="BO46" s="9"/>
      <c r="BP46" s="9"/>
      <c r="BQ46" s="9"/>
      <c r="BR46" s="9"/>
      <c r="BS46" s="1">
        <f t="shared" si="42"/>
        <v>7</v>
      </c>
    </row>
    <row r="47" spans="1:71" x14ac:dyDescent="0.25">
      <c r="A47" s="20"/>
      <c r="B47" s="1" t="s">
        <v>16</v>
      </c>
      <c r="C47" s="12">
        <v>42</v>
      </c>
      <c r="D47" s="12">
        <v>1896</v>
      </c>
      <c r="E47" s="1">
        <v>16</v>
      </c>
      <c r="F47" s="1"/>
      <c r="G47" s="2">
        <f t="shared" si="43"/>
        <v>0.8125</v>
      </c>
      <c r="H47" s="72">
        <v>13</v>
      </c>
      <c r="I47" s="77">
        <f t="shared" si="0"/>
        <v>13</v>
      </c>
      <c r="J47" s="82"/>
      <c r="K47" s="9">
        <v>2023</v>
      </c>
      <c r="L47" s="9">
        <v>2023</v>
      </c>
      <c r="M47" s="9"/>
      <c r="N47" s="9"/>
      <c r="O47" s="9"/>
      <c r="P47" s="72">
        <f t="shared" si="44"/>
        <v>13</v>
      </c>
      <c r="Q47" s="9"/>
      <c r="R47" s="9"/>
      <c r="S47" s="9"/>
      <c r="T47" s="9"/>
      <c r="U47" s="1">
        <f t="shared" si="32"/>
        <v>13</v>
      </c>
      <c r="V47" s="9"/>
      <c r="W47" s="9"/>
      <c r="X47" s="9"/>
      <c r="Y47" s="9"/>
      <c r="Z47" s="1">
        <f t="shared" si="33"/>
        <v>13</v>
      </c>
      <c r="AA47" s="9"/>
      <c r="AB47" s="9"/>
      <c r="AC47" s="9"/>
      <c r="AD47" s="9"/>
      <c r="AE47" s="1">
        <f t="shared" si="34"/>
        <v>13</v>
      </c>
      <c r="AF47" s="9"/>
      <c r="AG47" s="9"/>
      <c r="AH47" s="9"/>
      <c r="AI47" s="9"/>
      <c r="AJ47" s="1">
        <f t="shared" si="35"/>
        <v>13</v>
      </c>
      <c r="AK47" s="9"/>
      <c r="AL47" s="9"/>
      <c r="AM47" s="9"/>
      <c r="AN47" s="9"/>
      <c r="AO47" s="1">
        <f t="shared" si="36"/>
        <v>13</v>
      </c>
      <c r="AP47" s="9"/>
      <c r="AQ47" s="9"/>
      <c r="AR47" s="9"/>
      <c r="AS47" s="9"/>
      <c r="AT47" s="1">
        <f t="shared" si="37"/>
        <v>13</v>
      </c>
      <c r="AU47" s="9"/>
      <c r="AV47" s="9"/>
      <c r="AW47" s="9"/>
      <c r="AX47" s="9"/>
      <c r="AY47" s="1">
        <f t="shared" si="38"/>
        <v>13</v>
      </c>
      <c r="AZ47" s="9"/>
      <c r="BA47" s="9"/>
      <c r="BB47" s="9"/>
      <c r="BC47" s="9"/>
      <c r="BD47" s="1">
        <f t="shared" si="39"/>
        <v>13</v>
      </c>
      <c r="BE47" s="9"/>
      <c r="BF47" s="9"/>
      <c r="BG47" s="9"/>
      <c r="BH47" s="9"/>
      <c r="BI47" s="1">
        <f t="shared" si="40"/>
        <v>13</v>
      </c>
      <c r="BJ47" s="9"/>
      <c r="BK47" s="9"/>
      <c r="BL47" s="9"/>
      <c r="BM47" s="9"/>
      <c r="BN47" s="1">
        <f t="shared" si="41"/>
        <v>13</v>
      </c>
      <c r="BO47" s="9"/>
      <c r="BP47" s="9"/>
      <c r="BQ47" s="9"/>
      <c r="BR47" s="9"/>
      <c r="BS47" s="1">
        <f t="shared" si="42"/>
        <v>13</v>
      </c>
    </row>
    <row r="48" spans="1:71" x14ac:dyDescent="0.25">
      <c r="A48" s="20"/>
      <c r="B48" s="1" t="s">
        <v>129</v>
      </c>
      <c r="C48" s="12">
        <v>54</v>
      </c>
      <c r="D48" s="12">
        <v>463</v>
      </c>
      <c r="E48" s="1">
        <v>30</v>
      </c>
      <c r="F48" s="1"/>
      <c r="G48" s="2">
        <f t="shared" si="43"/>
        <v>0.93333333333333335</v>
      </c>
      <c r="H48" s="72">
        <v>9</v>
      </c>
      <c r="I48" s="77">
        <f t="shared" si="0"/>
        <v>13</v>
      </c>
      <c r="J48" s="82">
        <v>4</v>
      </c>
      <c r="K48" s="9">
        <v>2023</v>
      </c>
      <c r="L48" s="9">
        <v>2023</v>
      </c>
      <c r="M48" s="9"/>
      <c r="N48" s="9"/>
      <c r="O48" s="9"/>
      <c r="P48" s="72">
        <f t="shared" si="44"/>
        <v>9</v>
      </c>
      <c r="Q48" s="9"/>
      <c r="R48" s="9"/>
      <c r="S48" s="9"/>
      <c r="T48" s="9"/>
      <c r="U48" s="1">
        <f t="shared" si="32"/>
        <v>9</v>
      </c>
      <c r="V48" s="9"/>
      <c r="W48" s="9"/>
      <c r="X48" s="9"/>
      <c r="Y48" s="9"/>
      <c r="Z48" s="1">
        <f t="shared" si="33"/>
        <v>9</v>
      </c>
      <c r="AA48" s="9"/>
      <c r="AB48" s="9"/>
      <c r="AC48" s="9"/>
      <c r="AD48" s="9"/>
      <c r="AE48" s="1">
        <f t="shared" si="34"/>
        <v>9</v>
      </c>
      <c r="AF48" s="9"/>
      <c r="AG48" s="9"/>
      <c r="AH48" s="9"/>
      <c r="AI48" s="9"/>
      <c r="AJ48" s="1">
        <f t="shared" si="35"/>
        <v>9</v>
      </c>
      <c r="AK48" s="9">
        <v>4</v>
      </c>
      <c r="AL48" s="9"/>
      <c r="AM48" s="9">
        <v>15</v>
      </c>
      <c r="AN48" s="9"/>
      <c r="AO48" s="1">
        <f t="shared" si="36"/>
        <v>28</v>
      </c>
      <c r="AP48" s="9"/>
      <c r="AQ48" s="9"/>
      <c r="AR48" s="9"/>
      <c r="AS48" s="9"/>
      <c r="AT48" s="1">
        <f t="shared" si="37"/>
        <v>28</v>
      </c>
      <c r="AU48" s="9"/>
      <c r="AV48" s="9"/>
      <c r="AW48" s="9"/>
      <c r="AX48" s="9"/>
      <c r="AY48" s="1">
        <f t="shared" si="38"/>
        <v>28</v>
      </c>
      <c r="AZ48" s="9"/>
      <c r="BA48" s="9"/>
      <c r="BB48" s="9"/>
      <c r="BC48" s="9"/>
      <c r="BD48" s="1">
        <f t="shared" si="39"/>
        <v>28</v>
      </c>
      <c r="BE48" s="9"/>
      <c r="BF48" s="9"/>
      <c r="BG48" s="9"/>
      <c r="BH48" s="9"/>
      <c r="BI48" s="1">
        <f t="shared" si="40"/>
        <v>28</v>
      </c>
      <c r="BJ48" s="9"/>
      <c r="BK48" s="9"/>
      <c r="BL48" s="9"/>
      <c r="BM48" s="9"/>
      <c r="BN48" s="1">
        <f t="shared" si="41"/>
        <v>28</v>
      </c>
      <c r="BO48" s="9"/>
      <c r="BP48" s="9"/>
      <c r="BQ48" s="9"/>
      <c r="BR48" s="9"/>
      <c r="BS48" s="1">
        <f t="shared" si="42"/>
        <v>28</v>
      </c>
    </row>
    <row r="49" spans="1:71" x14ac:dyDescent="0.25">
      <c r="A49" s="20"/>
      <c r="B49" s="23" t="s">
        <v>130</v>
      </c>
      <c r="C49" s="21">
        <v>65</v>
      </c>
      <c r="D49" s="21">
        <v>2937</v>
      </c>
      <c r="E49" s="114">
        <v>23</v>
      </c>
      <c r="F49" s="1"/>
      <c r="G49" s="2">
        <f t="shared" si="43"/>
        <v>0.43478260869565216</v>
      </c>
      <c r="H49" s="72">
        <v>7</v>
      </c>
      <c r="I49" s="77">
        <f t="shared" si="0"/>
        <v>7</v>
      </c>
      <c r="J49" s="82"/>
      <c r="K49" s="9">
        <v>2023</v>
      </c>
      <c r="L49" s="9">
        <v>2023</v>
      </c>
      <c r="M49" s="9"/>
      <c r="N49" s="9"/>
      <c r="O49" s="9"/>
      <c r="P49" s="72">
        <f t="shared" si="44"/>
        <v>7</v>
      </c>
      <c r="Q49" s="32"/>
      <c r="R49" s="9"/>
      <c r="S49" s="9"/>
      <c r="T49" s="9"/>
      <c r="U49" s="1">
        <f t="shared" si="32"/>
        <v>7</v>
      </c>
      <c r="V49" s="9"/>
      <c r="W49" s="9"/>
      <c r="X49" s="9"/>
      <c r="Y49" s="9"/>
      <c r="Z49" s="1">
        <f t="shared" si="33"/>
        <v>7</v>
      </c>
      <c r="AA49" s="9"/>
      <c r="AB49" s="9"/>
      <c r="AC49" s="9"/>
      <c r="AD49" s="9"/>
      <c r="AE49" s="1">
        <f t="shared" si="34"/>
        <v>7</v>
      </c>
      <c r="AF49" s="9"/>
      <c r="AG49" s="9">
        <v>3</v>
      </c>
      <c r="AH49" s="9"/>
      <c r="AI49" s="9"/>
      <c r="AJ49" s="1">
        <f t="shared" si="35"/>
        <v>10</v>
      </c>
      <c r="AK49" s="9"/>
      <c r="AL49" s="9"/>
      <c r="AM49" s="9"/>
      <c r="AN49" s="9"/>
      <c r="AO49" s="1">
        <f t="shared" si="36"/>
        <v>10</v>
      </c>
      <c r="AP49" s="9"/>
      <c r="AQ49" s="9"/>
      <c r="AR49" s="9"/>
      <c r="AS49" s="9"/>
      <c r="AT49" s="1">
        <f t="shared" si="37"/>
        <v>10</v>
      </c>
      <c r="AU49" s="9"/>
      <c r="AV49" s="9"/>
      <c r="AW49" s="9"/>
      <c r="AX49" s="9"/>
      <c r="AY49" s="1">
        <f t="shared" si="38"/>
        <v>10</v>
      </c>
      <c r="AZ49" s="9"/>
      <c r="BA49" s="9"/>
      <c r="BB49" s="9"/>
      <c r="BC49" s="9"/>
      <c r="BD49" s="1">
        <f t="shared" si="39"/>
        <v>10</v>
      </c>
      <c r="BE49" s="9"/>
      <c r="BF49" s="9"/>
      <c r="BG49" s="9"/>
      <c r="BH49" s="9"/>
      <c r="BI49" s="1">
        <f t="shared" si="40"/>
        <v>10</v>
      </c>
      <c r="BJ49" s="9"/>
      <c r="BK49" s="9"/>
      <c r="BL49" s="9"/>
      <c r="BM49" s="9"/>
      <c r="BN49" s="1">
        <f t="shared" si="41"/>
        <v>10</v>
      </c>
      <c r="BO49" s="9"/>
      <c r="BP49" s="9"/>
      <c r="BQ49" s="9"/>
      <c r="BR49" s="9"/>
      <c r="BS49" s="1">
        <f t="shared" si="42"/>
        <v>10</v>
      </c>
    </row>
    <row r="50" spans="1:71" x14ac:dyDescent="0.25">
      <c r="A50" s="20"/>
      <c r="B50" s="1" t="s">
        <v>131</v>
      </c>
      <c r="C50" s="12">
        <v>69</v>
      </c>
      <c r="D50" s="12">
        <v>2770</v>
      </c>
      <c r="E50" s="1">
        <v>25</v>
      </c>
      <c r="F50" s="1"/>
      <c r="G50" s="2">
        <f t="shared" si="43"/>
        <v>0.52</v>
      </c>
      <c r="H50" s="72">
        <v>9</v>
      </c>
      <c r="I50" s="77">
        <f t="shared" si="0"/>
        <v>10</v>
      </c>
      <c r="J50" s="82">
        <v>1</v>
      </c>
      <c r="K50" s="9">
        <v>2023</v>
      </c>
      <c r="L50" s="9">
        <v>2023</v>
      </c>
      <c r="M50" s="9">
        <v>4</v>
      </c>
      <c r="N50" s="9"/>
      <c r="O50" s="9"/>
      <c r="P50" s="72">
        <f t="shared" si="44"/>
        <v>13</v>
      </c>
      <c r="Q50" s="9"/>
      <c r="R50" s="9"/>
      <c r="S50" s="9"/>
      <c r="T50" s="9"/>
      <c r="U50" s="1">
        <f t="shared" si="32"/>
        <v>13</v>
      </c>
      <c r="V50" s="9"/>
      <c r="W50" s="9"/>
      <c r="X50" s="9"/>
      <c r="Y50" s="9"/>
      <c r="Z50" s="1">
        <f t="shared" si="33"/>
        <v>13</v>
      </c>
      <c r="AA50" s="9"/>
      <c r="AB50" s="9"/>
      <c r="AC50" s="9"/>
      <c r="AD50" s="9"/>
      <c r="AE50" s="1">
        <f t="shared" si="34"/>
        <v>13</v>
      </c>
      <c r="AF50" s="9"/>
      <c r="AG50" s="9"/>
      <c r="AH50" s="9"/>
      <c r="AI50" s="9"/>
      <c r="AJ50" s="1">
        <f t="shared" si="35"/>
        <v>13</v>
      </c>
      <c r="AK50" s="9"/>
      <c r="AL50" s="9"/>
      <c r="AM50" s="9"/>
      <c r="AN50" s="9"/>
      <c r="AO50" s="1">
        <f t="shared" si="36"/>
        <v>13</v>
      </c>
      <c r="AP50" s="9"/>
      <c r="AQ50" s="9"/>
      <c r="AR50" s="9"/>
      <c r="AS50" s="9"/>
      <c r="AT50" s="1">
        <f t="shared" si="37"/>
        <v>13</v>
      </c>
      <c r="AU50" s="9"/>
      <c r="AV50" s="9"/>
      <c r="AW50" s="9"/>
      <c r="AX50" s="9"/>
      <c r="AY50" s="1">
        <f t="shared" si="38"/>
        <v>13</v>
      </c>
      <c r="AZ50" s="9"/>
      <c r="BA50" s="9"/>
      <c r="BB50" s="9"/>
      <c r="BC50" s="9"/>
      <c r="BD50" s="1">
        <f t="shared" si="39"/>
        <v>13</v>
      </c>
      <c r="BE50" s="9"/>
      <c r="BF50" s="9"/>
      <c r="BG50" s="9"/>
      <c r="BH50" s="9"/>
      <c r="BI50" s="1">
        <f t="shared" si="40"/>
        <v>13</v>
      </c>
      <c r="BJ50" s="9"/>
      <c r="BK50" s="9"/>
      <c r="BL50" s="9"/>
      <c r="BM50" s="9"/>
      <c r="BN50" s="1">
        <f t="shared" si="41"/>
        <v>13</v>
      </c>
      <c r="BO50" s="9"/>
      <c r="BP50" s="9"/>
      <c r="BQ50" s="9"/>
      <c r="BR50" s="9"/>
      <c r="BS50" s="1">
        <f t="shared" si="42"/>
        <v>13</v>
      </c>
    </row>
    <row r="51" spans="1:71" x14ac:dyDescent="0.25">
      <c r="A51" s="4"/>
      <c r="B51" s="4"/>
      <c r="C51" s="4"/>
      <c r="D51" s="4"/>
      <c r="E51" s="4"/>
      <c r="F51" s="4"/>
      <c r="G51" s="4"/>
      <c r="H51" s="77"/>
      <c r="I51" s="77"/>
      <c r="J51" s="77"/>
      <c r="K51" s="4"/>
      <c r="L51" s="4"/>
      <c r="M51" s="77">
        <f t="shared" ref="M51:AR51" si="45">SUM(M42:M50)</f>
        <v>4</v>
      </c>
      <c r="N51" s="77">
        <f t="shared" si="45"/>
        <v>0</v>
      </c>
      <c r="O51" s="77">
        <f t="shared" si="45"/>
        <v>0</v>
      </c>
      <c r="P51" s="77">
        <f t="shared" si="45"/>
        <v>71</v>
      </c>
      <c r="Q51" s="77">
        <f t="shared" si="45"/>
        <v>0</v>
      </c>
      <c r="R51" s="77">
        <f t="shared" si="45"/>
        <v>0</v>
      </c>
      <c r="S51" s="77">
        <f t="shared" si="45"/>
        <v>0</v>
      </c>
      <c r="T51" s="77">
        <f t="shared" si="45"/>
        <v>0</v>
      </c>
      <c r="U51" s="77">
        <f t="shared" si="45"/>
        <v>71</v>
      </c>
      <c r="V51" s="77">
        <f t="shared" si="45"/>
        <v>0</v>
      </c>
      <c r="W51" s="77">
        <f t="shared" si="45"/>
        <v>0</v>
      </c>
      <c r="X51" s="77">
        <f t="shared" si="45"/>
        <v>0</v>
      </c>
      <c r="Y51" s="77">
        <f t="shared" si="45"/>
        <v>0</v>
      </c>
      <c r="Z51" s="77">
        <f t="shared" si="45"/>
        <v>71</v>
      </c>
      <c r="AA51" s="77">
        <f t="shared" si="45"/>
        <v>0</v>
      </c>
      <c r="AB51" s="77">
        <f t="shared" si="45"/>
        <v>0</v>
      </c>
      <c r="AC51" s="77">
        <f t="shared" si="45"/>
        <v>0</v>
      </c>
      <c r="AD51" s="77">
        <f t="shared" si="45"/>
        <v>0</v>
      </c>
      <c r="AE51" s="77">
        <f t="shared" si="45"/>
        <v>71</v>
      </c>
      <c r="AF51" s="77">
        <f t="shared" si="45"/>
        <v>0</v>
      </c>
      <c r="AG51" s="77">
        <f t="shared" si="45"/>
        <v>3</v>
      </c>
      <c r="AH51" s="77">
        <f t="shared" si="45"/>
        <v>20</v>
      </c>
      <c r="AI51" s="77">
        <f t="shared" si="45"/>
        <v>0</v>
      </c>
      <c r="AJ51" s="77">
        <f t="shared" si="45"/>
        <v>94</v>
      </c>
      <c r="AK51" s="77">
        <f t="shared" si="45"/>
        <v>5</v>
      </c>
      <c r="AL51" s="77">
        <f t="shared" si="45"/>
        <v>0</v>
      </c>
      <c r="AM51" s="77">
        <f t="shared" si="45"/>
        <v>15</v>
      </c>
      <c r="AN51" s="77">
        <f t="shared" si="45"/>
        <v>0</v>
      </c>
      <c r="AO51" s="77">
        <f t="shared" si="45"/>
        <v>114</v>
      </c>
      <c r="AP51" s="77">
        <f t="shared" si="45"/>
        <v>0</v>
      </c>
      <c r="AQ51" s="77">
        <f t="shared" si="45"/>
        <v>1</v>
      </c>
      <c r="AR51" s="77">
        <f t="shared" si="45"/>
        <v>8</v>
      </c>
      <c r="AS51" s="77">
        <f t="shared" ref="AS51:BS51" si="46">SUM(AS42:AS50)</f>
        <v>2</v>
      </c>
      <c r="AT51" s="77">
        <f t="shared" si="46"/>
        <v>125</v>
      </c>
      <c r="AU51" s="77">
        <f t="shared" si="46"/>
        <v>0</v>
      </c>
      <c r="AV51" s="77">
        <f t="shared" si="46"/>
        <v>0</v>
      </c>
      <c r="AW51" s="77">
        <f t="shared" si="46"/>
        <v>0</v>
      </c>
      <c r="AX51" s="77">
        <f t="shared" si="46"/>
        <v>0</v>
      </c>
      <c r="AY51" s="77">
        <f t="shared" si="46"/>
        <v>125</v>
      </c>
      <c r="AZ51" s="77">
        <f t="shared" si="46"/>
        <v>0</v>
      </c>
      <c r="BA51" s="77">
        <f t="shared" si="46"/>
        <v>0</v>
      </c>
      <c r="BB51" s="77">
        <f t="shared" si="46"/>
        <v>0</v>
      </c>
      <c r="BC51" s="77">
        <f t="shared" si="46"/>
        <v>0</v>
      </c>
      <c r="BD51" s="77">
        <f t="shared" si="46"/>
        <v>125</v>
      </c>
      <c r="BE51" s="77">
        <f t="shared" si="46"/>
        <v>0</v>
      </c>
      <c r="BF51" s="77">
        <f t="shared" si="46"/>
        <v>0</v>
      </c>
      <c r="BG51" s="77">
        <f t="shared" si="46"/>
        <v>0</v>
      </c>
      <c r="BH51" s="77">
        <f t="shared" si="46"/>
        <v>0</v>
      </c>
      <c r="BI51" s="77">
        <f t="shared" si="46"/>
        <v>125</v>
      </c>
      <c r="BJ51" s="77">
        <f t="shared" si="46"/>
        <v>0</v>
      </c>
      <c r="BK51" s="77">
        <f t="shared" si="46"/>
        <v>0</v>
      </c>
      <c r="BL51" s="77">
        <f t="shared" si="46"/>
        <v>0</v>
      </c>
      <c r="BM51" s="77">
        <f t="shared" si="46"/>
        <v>0</v>
      </c>
      <c r="BN51" s="77">
        <f t="shared" si="46"/>
        <v>125</v>
      </c>
      <c r="BO51" s="77">
        <f t="shared" si="46"/>
        <v>0</v>
      </c>
      <c r="BP51" s="77">
        <f t="shared" si="46"/>
        <v>0</v>
      </c>
      <c r="BQ51" s="77">
        <f t="shared" si="46"/>
        <v>0</v>
      </c>
      <c r="BR51" s="77">
        <f t="shared" si="46"/>
        <v>0</v>
      </c>
      <c r="BS51" s="77">
        <f t="shared" si="46"/>
        <v>125</v>
      </c>
    </row>
    <row r="52" spans="1:71" x14ac:dyDescent="0.25">
      <c r="A52" s="1"/>
      <c r="B52" s="1" t="s">
        <v>229</v>
      </c>
      <c r="C52" s="1">
        <f>COUNT(C43:C50)</f>
        <v>8</v>
      </c>
      <c r="D52" s="1"/>
      <c r="E52" s="1">
        <f>SUM(E42:E50)</f>
        <v>185</v>
      </c>
      <c r="F52" s="1">
        <f>SUM(E42:E50)+1</f>
        <v>186</v>
      </c>
      <c r="G52" s="2">
        <f>$BS51/F52</f>
        <v>0.67204301075268813</v>
      </c>
      <c r="H52" s="72">
        <f>SUM(H42:H50)</f>
        <v>67</v>
      </c>
      <c r="I52" s="72">
        <f>SUM(I42:I50)</f>
        <v>73</v>
      </c>
      <c r="J52" s="72">
        <f>SUM(J42:J50)</f>
        <v>6</v>
      </c>
      <c r="K52" s="1"/>
      <c r="L52" s="1"/>
      <c r="M52" s="1"/>
      <c r="N52" s="1"/>
      <c r="O52" s="1"/>
      <c r="P52" s="2">
        <f>P51/F52</f>
        <v>0.38172043010752688</v>
      </c>
      <c r="Q52" s="1"/>
      <c r="R52" s="1">
        <f>M51+R51</f>
        <v>4</v>
      </c>
      <c r="S52" s="1">
        <f>N51+S51</f>
        <v>0</v>
      </c>
      <c r="T52" s="1">
        <f>O51+T51</f>
        <v>0</v>
      </c>
      <c r="U52" s="2">
        <f>U51/F52</f>
        <v>0.38172043010752688</v>
      </c>
      <c r="V52" s="1"/>
      <c r="W52" s="1">
        <f>R52+W51</f>
        <v>4</v>
      </c>
      <c r="X52" s="1">
        <f>S52+X51</f>
        <v>0</v>
      </c>
      <c r="Y52" s="1">
        <f>T52+Y51</f>
        <v>0</v>
      </c>
      <c r="Z52" s="2">
        <f>Z51/F52</f>
        <v>0.38172043010752688</v>
      </c>
      <c r="AA52" s="1"/>
      <c r="AB52" s="1">
        <f>W52+AB51</f>
        <v>4</v>
      </c>
      <c r="AC52" s="1">
        <f>X52+AC51</f>
        <v>0</v>
      </c>
      <c r="AD52" s="1">
        <f>Y52+AD51</f>
        <v>0</v>
      </c>
      <c r="AE52" s="2">
        <f>AE51/F52</f>
        <v>0.38172043010752688</v>
      </c>
      <c r="AF52" s="1"/>
      <c r="AG52" s="1">
        <f>AB52+AG51</f>
        <v>7</v>
      </c>
      <c r="AH52" s="1">
        <f>AC52+AH51</f>
        <v>20</v>
      </c>
      <c r="AI52" s="1">
        <f>AD52+AI51</f>
        <v>0</v>
      </c>
      <c r="AJ52" s="2">
        <f>AJ51/F52</f>
        <v>0.5053763440860215</v>
      </c>
      <c r="AK52" s="1"/>
      <c r="AL52" s="1">
        <f>AG52+AL51</f>
        <v>7</v>
      </c>
      <c r="AM52" s="1">
        <f>AH52+AM51</f>
        <v>35</v>
      </c>
      <c r="AN52" s="1">
        <f>AI52+AN51</f>
        <v>0</v>
      </c>
      <c r="AO52" s="2">
        <f>AO51/F52</f>
        <v>0.61290322580645162</v>
      </c>
      <c r="AP52" s="1"/>
      <c r="AQ52" s="1">
        <f>AL52+AQ51</f>
        <v>8</v>
      </c>
      <c r="AR52" s="1">
        <f>AM52+AR51</f>
        <v>43</v>
      </c>
      <c r="AS52" s="1">
        <f>AN52+AS51</f>
        <v>2</v>
      </c>
      <c r="AT52" s="2">
        <f>AT51/F52</f>
        <v>0.67204301075268813</v>
      </c>
      <c r="AU52" s="1"/>
      <c r="AV52" s="1">
        <f>AQ52+AV51</f>
        <v>8</v>
      </c>
      <c r="AW52" s="1">
        <f>AR52+AW51</f>
        <v>43</v>
      </c>
      <c r="AX52" s="1">
        <f>AS52+AX51</f>
        <v>2</v>
      </c>
      <c r="AY52" s="2">
        <f>AY51/F52</f>
        <v>0.67204301075268813</v>
      </c>
      <c r="AZ52" s="1"/>
      <c r="BA52" s="1">
        <f>AV52+BA51</f>
        <v>8</v>
      </c>
      <c r="BB52" s="1">
        <f>AW52+BB51</f>
        <v>43</v>
      </c>
      <c r="BC52" s="1">
        <f>AX52+BC51</f>
        <v>2</v>
      </c>
      <c r="BD52" s="2">
        <f>BD51/F52</f>
        <v>0.67204301075268813</v>
      </c>
      <c r="BE52" s="1"/>
      <c r="BF52" s="1">
        <f>BA52+BF51</f>
        <v>8</v>
      </c>
      <c r="BG52" s="1">
        <f>BB52+BG51</f>
        <v>43</v>
      </c>
      <c r="BH52" s="1">
        <f>BC52+BH51</f>
        <v>2</v>
      </c>
      <c r="BI52" s="2">
        <f>BI51/F52</f>
        <v>0.67204301075268813</v>
      </c>
      <c r="BJ52" s="1"/>
      <c r="BK52" s="1">
        <f>BF52+BK51</f>
        <v>8</v>
      </c>
      <c r="BL52" s="1">
        <f>BG52+BL51</f>
        <v>43</v>
      </c>
      <c r="BM52" s="1">
        <f>BH52+BM51</f>
        <v>2</v>
      </c>
      <c r="BN52" s="2">
        <f>BN51/F52</f>
        <v>0.67204301075268813</v>
      </c>
      <c r="BO52" s="1"/>
      <c r="BP52" s="1">
        <f>BK52+BP51</f>
        <v>8</v>
      </c>
      <c r="BQ52" s="1">
        <f>BL52+BQ51</f>
        <v>43</v>
      </c>
      <c r="BR52" s="1">
        <f>BM52+BR51</f>
        <v>2</v>
      </c>
      <c r="BS52" s="2">
        <f>BS51/F52</f>
        <v>0.67204301075268813</v>
      </c>
    </row>
    <row r="53" spans="1:71" x14ac:dyDescent="0.25">
      <c r="I53" s="77"/>
    </row>
    <row r="54" spans="1:71" x14ac:dyDescent="0.25">
      <c r="A54" s="20" t="s">
        <v>73</v>
      </c>
      <c r="B54" s="1"/>
      <c r="C54" s="1"/>
      <c r="D54" s="1"/>
      <c r="E54" s="16"/>
      <c r="F54" s="1"/>
      <c r="G54" s="2"/>
      <c r="H54" s="72"/>
      <c r="I54" s="77"/>
      <c r="J54" s="82"/>
      <c r="K54" s="9">
        <v>2023</v>
      </c>
      <c r="L54" s="9">
        <v>2023</v>
      </c>
      <c r="M54" s="9"/>
      <c r="N54" s="9"/>
      <c r="O54" s="9"/>
      <c r="P54" s="72">
        <f>+H54</f>
        <v>0</v>
      </c>
      <c r="Q54" s="9"/>
      <c r="R54" s="9"/>
      <c r="S54" s="9"/>
      <c r="T54" s="9"/>
      <c r="U54" s="1">
        <f t="shared" ref="U54:U67" si="47">SUM(P54:T54)</f>
        <v>0</v>
      </c>
      <c r="V54" s="9"/>
      <c r="W54" s="9"/>
      <c r="X54" s="9"/>
      <c r="Y54" s="9"/>
      <c r="Z54" s="1">
        <f t="shared" ref="Z54:Z67" si="48">SUM(U54:Y54)</f>
        <v>0</v>
      </c>
      <c r="AA54" s="9"/>
      <c r="AB54" s="9"/>
      <c r="AC54" s="9"/>
      <c r="AD54" s="9"/>
      <c r="AE54" s="1">
        <f t="shared" ref="AE54:AE67" si="49">SUM(Z54:AD54)</f>
        <v>0</v>
      </c>
      <c r="AF54" s="9"/>
      <c r="AG54" s="9"/>
      <c r="AH54" s="9"/>
      <c r="AI54" s="9"/>
      <c r="AJ54" s="1">
        <f t="shared" ref="AJ54:AJ67" si="50">SUM(AE54:AI54)</f>
        <v>0</v>
      </c>
      <c r="AK54" s="9"/>
      <c r="AL54" s="9"/>
      <c r="AM54" s="9"/>
      <c r="AN54" s="9"/>
      <c r="AO54" s="1">
        <f t="shared" ref="AO54:AO67" si="51">SUM(AJ54:AN54)</f>
        <v>0</v>
      </c>
      <c r="AP54" s="9"/>
      <c r="AQ54" s="9"/>
      <c r="AR54" s="9"/>
      <c r="AS54" s="9"/>
      <c r="AT54" s="1">
        <f t="shared" ref="AT54:AT67" si="52">SUM(AO54:AS54)</f>
        <v>0</v>
      </c>
      <c r="AU54" s="9"/>
      <c r="AV54" s="9"/>
      <c r="AW54" s="9"/>
      <c r="AX54" s="9"/>
      <c r="AY54" s="1">
        <f t="shared" ref="AY54:AY67" si="53">SUM(AT54:AX54)</f>
        <v>0</v>
      </c>
      <c r="AZ54" s="9"/>
      <c r="BA54" s="9"/>
      <c r="BB54" s="9"/>
      <c r="BC54" s="9"/>
      <c r="BD54" s="1">
        <f t="shared" ref="BD54:BD67" si="54">SUM(AY54:BC54)</f>
        <v>0</v>
      </c>
      <c r="BE54" s="9"/>
      <c r="BF54" s="9"/>
      <c r="BG54" s="9"/>
      <c r="BH54" s="9"/>
      <c r="BI54" s="1">
        <f t="shared" ref="BI54:BI67" si="55">SUM(BD54:BH54)</f>
        <v>0</v>
      </c>
      <c r="BJ54" s="9"/>
      <c r="BK54" s="9"/>
      <c r="BL54" s="9"/>
      <c r="BM54" s="9"/>
      <c r="BN54" s="1">
        <f t="shared" ref="BN54:BN67" si="56">SUM(BI54:BM54)</f>
        <v>0</v>
      </c>
      <c r="BO54" s="9"/>
      <c r="BP54" s="9"/>
      <c r="BQ54" s="9"/>
      <c r="BR54" s="9"/>
      <c r="BS54" s="1">
        <f t="shared" ref="BS54:BS67" si="57">SUM(BN54:BR54)</f>
        <v>0</v>
      </c>
    </row>
    <row r="55" spans="1:71" s="92" customFormat="1" x14ac:dyDescent="0.25">
      <c r="A55" s="101"/>
      <c r="B55" s="88" t="s">
        <v>356</v>
      </c>
      <c r="C55" s="93">
        <v>0</v>
      </c>
      <c r="D55" s="88"/>
      <c r="E55" s="103">
        <v>32</v>
      </c>
      <c r="F55" s="1"/>
      <c r="G55" s="89">
        <f>$BS55/E55</f>
        <v>0.5625</v>
      </c>
      <c r="H55" s="90">
        <v>18</v>
      </c>
      <c r="I55" s="77">
        <f t="shared" si="0"/>
        <v>18</v>
      </c>
      <c r="J55" s="97"/>
      <c r="K55" s="91">
        <v>2023</v>
      </c>
      <c r="L55" s="9">
        <v>2023</v>
      </c>
      <c r="M55" s="91"/>
      <c r="N55" s="91"/>
      <c r="O55" s="91"/>
      <c r="P55" s="90">
        <f>SUM(M55:O55)+H55</f>
        <v>18</v>
      </c>
      <c r="Q55" s="91"/>
      <c r="R55" s="91"/>
      <c r="S55" s="91"/>
      <c r="T55" s="91"/>
      <c r="U55" s="88">
        <f t="shared" si="47"/>
        <v>18</v>
      </c>
      <c r="V55" s="91"/>
      <c r="W55" s="91"/>
      <c r="X55" s="91"/>
      <c r="Y55" s="91"/>
      <c r="Z55" s="88">
        <f t="shared" si="48"/>
        <v>18</v>
      </c>
      <c r="AA55" s="91"/>
      <c r="AB55" s="91"/>
      <c r="AC55" s="91"/>
      <c r="AD55" s="91"/>
      <c r="AE55" s="88">
        <f t="shared" si="49"/>
        <v>18</v>
      </c>
      <c r="AF55" s="91"/>
      <c r="AG55" s="91"/>
      <c r="AH55" s="91"/>
      <c r="AI55" s="91"/>
      <c r="AJ55" s="88">
        <f t="shared" si="50"/>
        <v>18</v>
      </c>
      <c r="AK55" s="91"/>
      <c r="AL55" s="91"/>
      <c r="AM55" s="91"/>
      <c r="AN55" s="91"/>
      <c r="AO55" s="88">
        <f t="shared" si="51"/>
        <v>18</v>
      </c>
      <c r="AP55" s="91"/>
      <c r="AQ55" s="91"/>
      <c r="AR55" s="91"/>
      <c r="AS55" s="91"/>
      <c r="AT55" s="88">
        <f t="shared" si="52"/>
        <v>18</v>
      </c>
      <c r="AU55" s="91"/>
      <c r="AV55" s="91"/>
      <c r="AW55" s="91"/>
      <c r="AX55" s="91"/>
      <c r="AY55" s="88">
        <f t="shared" si="53"/>
        <v>18</v>
      </c>
      <c r="AZ55" s="91"/>
      <c r="BA55" s="91"/>
      <c r="BB55" s="91"/>
      <c r="BC55" s="91"/>
      <c r="BD55" s="88">
        <f t="shared" si="54"/>
        <v>18</v>
      </c>
      <c r="BE55" s="91"/>
      <c r="BF55" s="91"/>
      <c r="BG55" s="91"/>
      <c r="BH55" s="91"/>
      <c r="BI55" s="88">
        <f t="shared" si="55"/>
        <v>18</v>
      </c>
      <c r="BJ55" s="91"/>
      <c r="BK55" s="91"/>
      <c r="BL55" s="91"/>
      <c r="BM55" s="91"/>
      <c r="BN55" s="88">
        <f t="shared" si="56"/>
        <v>18</v>
      </c>
      <c r="BO55" s="91"/>
      <c r="BP55" s="91"/>
      <c r="BQ55" s="91"/>
      <c r="BR55" s="91"/>
      <c r="BS55" s="88">
        <f t="shared" si="57"/>
        <v>18</v>
      </c>
    </row>
    <row r="56" spans="1:71" x14ac:dyDescent="0.25">
      <c r="A56" s="20"/>
      <c r="B56" s="1" t="s">
        <v>74</v>
      </c>
      <c r="C56" s="12">
        <v>2</v>
      </c>
      <c r="D56" s="12">
        <v>9133</v>
      </c>
      <c r="E56" s="1">
        <v>20</v>
      </c>
      <c r="F56" s="1"/>
      <c r="G56" s="89">
        <f t="shared" ref="G56:G67" si="58">$BS56/E56</f>
        <v>0.45</v>
      </c>
      <c r="H56" s="72">
        <v>9</v>
      </c>
      <c r="I56" s="77">
        <f t="shared" si="0"/>
        <v>9</v>
      </c>
      <c r="J56" s="82"/>
      <c r="K56" s="9">
        <v>2023</v>
      </c>
      <c r="L56" s="9">
        <v>2023</v>
      </c>
      <c r="M56" s="9"/>
      <c r="N56" s="9"/>
      <c r="O56" s="9"/>
      <c r="P56" s="72">
        <f>SUM(M56:O56)+H56</f>
        <v>9</v>
      </c>
      <c r="Q56" s="9"/>
      <c r="R56" s="9"/>
      <c r="S56" s="9"/>
      <c r="T56" s="9"/>
      <c r="U56" s="1">
        <f t="shared" si="47"/>
        <v>9</v>
      </c>
      <c r="V56" s="9"/>
      <c r="W56" s="9"/>
      <c r="X56" s="9"/>
      <c r="Y56" s="9"/>
      <c r="Z56" s="1">
        <f t="shared" si="48"/>
        <v>9</v>
      </c>
      <c r="AA56" s="9"/>
      <c r="AB56" s="9"/>
      <c r="AC56" s="9"/>
      <c r="AD56" s="9"/>
      <c r="AE56" s="1">
        <f t="shared" si="49"/>
        <v>9</v>
      </c>
      <c r="AF56" s="9"/>
      <c r="AG56" s="9"/>
      <c r="AH56" s="9"/>
      <c r="AI56" s="9"/>
      <c r="AJ56" s="1">
        <f t="shared" si="50"/>
        <v>9</v>
      </c>
      <c r="AK56" s="9"/>
      <c r="AL56" s="9"/>
      <c r="AM56" s="9"/>
      <c r="AN56" s="9"/>
      <c r="AO56" s="1">
        <f t="shared" si="51"/>
        <v>9</v>
      </c>
      <c r="AP56" s="9"/>
      <c r="AQ56" s="9"/>
      <c r="AR56" s="9"/>
      <c r="AS56" s="9"/>
      <c r="AT56" s="1">
        <f t="shared" si="52"/>
        <v>9</v>
      </c>
      <c r="AU56" s="9"/>
      <c r="AV56" s="9"/>
      <c r="AW56" s="9"/>
      <c r="AX56" s="9"/>
      <c r="AY56" s="1">
        <f t="shared" si="53"/>
        <v>9</v>
      </c>
      <c r="AZ56" s="9"/>
      <c r="BA56" s="9"/>
      <c r="BB56" s="9"/>
      <c r="BC56" s="9"/>
      <c r="BD56" s="1">
        <f t="shared" si="54"/>
        <v>9</v>
      </c>
      <c r="BE56" s="9"/>
      <c r="BF56" s="9"/>
      <c r="BG56" s="9"/>
      <c r="BH56" s="9"/>
      <c r="BI56" s="1">
        <f t="shared" si="55"/>
        <v>9</v>
      </c>
      <c r="BJ56" s="9"/>
      <c r="BK56" s="9"/>
      <c r="BL56" s="9"/>
      <c r="BM56" s="9"/>
      <c r="BN56" s="1">
        <f t="shared" si="56"/>
        <v>9</v>
      </c>
      <c r="BO56" s="9"/>
      <c r="BP56" s="9"/>
      <c r="BQ56" s="9"/>
      <c r="BR56" s="9"/>
      <c r="BS56" s="1">
        <f t="shared" si="57"/>
        <v>9</v>
      </c>
    </row>
    <row r="57" spans="1:71" x14ac:dyDescent="0.25">
      <c r="A57" s="20"/>
      <c r="B57" s="1" t="s">
        <v>202</v>
      </c>
      <c r="C57" s="12">
        <v>3</v>
      </c>
      <c r="D57" s="12">
        <v>7315</v>
      </c>
      <c r="E57" s="1">
        <v>44</v>
      </c>
      <c r="F57" s="1"/>
      <c r="G57" s="89">
        <f t="shared" si="58"/>
        <v>0.86363636363636365</v>
      </c>
      <c r="H57" s="72">
        <v>35</v>
      </c>
      <c r="I57" s="77">
        <f t="shared" ref="I57:I77" si="59">+H57+J57</f>
        <v>37</v>
      </c>
      <c r="J57" s="82">
        <v>2</v>
      </c>
      <c r="K57" s="9">
        <v>2023</v>
      </c>
      <c r="L57" s="9">
        <v>2023</v>
      </c>
      <c r="M57" s="24"/>
      <c r="N57" s="24"/>
      <c r="O57" s="24"/>
      <c r="P57" s="72">
        <f t="shared" ref="P57:P67" si="60">SUM(M57:O57)+H57</f>
        <v>35</v>
      </c>
      <c r="Q57" s="9"/>
      <c r="R57" s="9"/>
      <c r="S57" s="9"/>
      <c r="T57" s="9"/>
      <c r="U57" s="1">
        <f t="shared" si="47"/>
        <v>35</v>
      </c>
      <c r="V57" s="9"/>
      <c r="W57" s="9"/>
      <c r="X57" s="9"/>
      <c r="Y57" s="9"/>
      <c r="Z57" s="1">
        <f t="shared" si="48"/>
        <v>35</v>
      </c>
      <c r="AA57" s="9"/>
      <c r="AB57" s="9"/>
      <c r="AC57" s="9"/>
      <c r="AD57" s="9"/>
      <c r="AE57" s="1">
        <f t="shared" si="49"/>
        <v>35</v>
      </c>
      <c r="AF57" s="9"/>
      <c r="AG57" s="9"/>
      <c r="AH57" s="9"/>
      <c r="AI57" s="9"/>
      <c r="AJ57" s="1">
        <f t="shared" si="50"/>
        <v>35</v>
      </c>
      <c r="AK57" s="9"/>
      <c r="AL57" s="9"/>
      <c r="AM57" s="9"/>
      <c r="AN57" s="9"/>
      <c r="AO57" s="1">
        <f t="shared" si="51"/>
        <v>35</v>
      </c>
      <c r="AP57" s="9">
        <v>2</v>
      </c>
      <c r="AQ57" s="9"/>
      <c r="AR57" s="9">
        <v>1</v>
      </c>
      <c r="AS57" s="9"/>
      <c r="AT57" s="1">
        <f t="shared" si="52"/>
        <v>38</v>
      </c>
      <c r="AU57" s="9"/>
      <c r="AV57" s="9"/>
      <c r="AW57" s="9"/>
      <c r="AX57" s="9"/>
      <c r="AY57" s="1">
        <f t="shared" si="53"/>
        <v>38</v>
      </c>
      <c r="AZ57" s="9"/>
      <c r="BA57" s="9"/>
      <c r="BB57" s="9"/>
      <c r="BC57" s="9"/>
      <c r="BD57" s="1">
        <f t="shared" si="54"/>
        <v>38</v>
      </c>
      <c r="BE57" s="9"/>
      <c r="BF57" s="9"/>
      <c r="BG57" s="9"/>
      <c r="BH57" s="9"/>
      <c r="BI57" s="1">
        <f t="shared" si="55"/>
        <v>38</v>
      </c>
      <c r="BJ57" s="9"/>
      <c r="BK57" s="9"/>
      <c r="BL57" s="9"/>
      <c r="BM57" s="9"/>
      <c r="BN57" s="1">
        <f t="shared" si="56"/>
        <v>38</v>
      </c>
      <c r="BO57" s="9"/>
      <c r="BP57" s="9"/>
      <c r="BQ57" s="9"/>
      <c r="BR57" s="9"/>
      <c r="BS57" s="1">
        <f t="shared" si="57"/>
        <v>38</v>
      </c>
    </row>
    <row r="58" spans="1:71" s="196" customFormat="1" x14ac:dyDescent="0.25">
      <c r="A58" s="187"/>
      <c r="B58" s="190" t="s">
        <v>189</v>
      </c>
      <c r="C58" s="189">
        <v>8</v>
      </c>
      <c r="D58" s="189">
        <v>9103</v>
      </c>
      <c r="E58" s="190">
        <v>27</v>
      </c>
      <c r="F58" s="190"/>
      <c r="G58" s="191">
        <f>$BS58/E58</f>
        <v>1</v>
      </c>
      <c r="H58" s="192">
        <v>23</v>
      </c>
      <c r="I58" s="203">
        <f t="shared" si="59"/>
        <v>23</v>
      </c>
      <c r="J58" s="193"/>
      <c r="K58" s="194">
        <v>2023</v>
      </c>
      <c r="L58" s="194">
        <v>2023</v>
      </c>
      <c r="M58" s="217"/>
      <c r="N58" s="217"/>
      <c r="O58" s="217"/>
      <c r="P58" s="192">
        <f t="shared" si="60"/>
        <v>23</v>
      </c>
      <c r="Q58" s="194"/>
      <c r="R58" s="194"/>
      <c r="S58" s="194"/>
      <c r="T58" s="194"/>
      <c r="U58" s="190">
        <f t="shared" si="47"/>
        <v>23</v>
      </c>
      <c r="V58" s="194"/>
      <c r="W58" s="194"/>
      <c r="X58" s="194">
        <v>4</v>
      </c>
      <c r="Y58" s="194"/>
      <c r="Z58" s="190">
        <f t="shared" si="48"/>
        <v>27</v>
      </c>
      <c r="AA58" s="194"/>
      <c r="AB58" s="194"/>
      <c r="AC58" s="194"/>
      <c r="AD58" s="194"/>
      <c r="AE58" s="190">
        <f t="shared" si="49"/>
        <v>27</v>
      </c>
      <c r="AF58" s="194"/>
      <c r="AG58" s="194"/>
      <c r="AH58" s="194"/>
      <c r="AI58" s="194"/>
      <c r="AJ58" s="190">
        <f t="shared" si="50"/>
        <v>27</v>
      </c>
      <c r="AK58" s="194"/>
      <c r="AL58" s="194"/>
      <c r="AM58" s="194"/>
      <c r="AN58" s="194"/>
      <c r="AO58" s="190">
        <f t="shared" si="51"/>
        <v>27</v>
      </c>
      <c r="AP58" s="194"/>
      <c r="AQ58" s="194"/>
      <c r="AR58" s="194"/>
      <c r="AS58" s="194"/>
      <c r="AT58" s="190">
        <f t="shared" si="52"/>
        <v>27</v>
      </c>
      <c r="AU58" s="194"/>
      <c r="AV58" s="194"/>
      <c r="AW58" s="194"/>
      <c r="AX58" s="194"/>
      <c r="AY58" s="190">
        <f t="shared" si="53"/>
        <v>27</v>
      </c>
      <c r="AZ58" s="194"/>
      <c r="BA58" s="194"/>
      <c r="BB58" s="194"/>
      <c r="BC58" s="194"/>
      <c r="BD58" s="190">
        <f t="shared" si="54"/>
        <v>27</v>
      </c>
      <c r="BE58" s="194"/>
      <c r="BF58" s="194"/>
      <c r="BG58" s="194"/>
      <c r="BH58" s="194"/>
      <c r="BI58" s="190">
        <f t="shared" si="55"/>
        <v>27</v>
      </c>
      <c r="BJ58" s="194"/>
      <c r="BK58" s="194"/>
      <c r="BL58" s="194"/>
      <c r="BM58" s="194"/>
      <c r="BN58" s="190">
        <f t="shared" si="56"/>
        <v>27</v>
      </c>
      <c r="BO58" s="194"/>
      <c r="BP58" s="194"/>
      <c r="BQ58" s="194"/>
      <c r="BR58" s="194"/>
      <c r="BS58" s="190">
        <f t="shared" si="57"/>
        <v>27</v>
      </c>
    </row>
    <row r="59" spans="1:71" x14ac:dyDescent="0.25">
      <c r="A59" s="20"/>
      <c r="B59" s="1" t="s">
        <v>404</v>
      </c>
      <c r="C59" s="12">
        <v>11</v>
      </c>
      <c r="D59" s="12"/>
      <c r="E59" s="1">
        <v>15</v>
      </c>
      <c r="F59" s="1"/>
      <c r="G59" s="89">
        <f t="shared" si="58"/>
        <v>0.8</v>
      </c>
      <c r="H59" s="72">
        <v>5</v>
      </c>
      <c r="I59" s="77">
        <f t="shared" si="59"/>
        <v>7</v>
      </c>
      <c r="J59" s="82">
        <v>2</v>
      </c>
      <c r="K59" s="9"/>
      <c r="L59" s="9">
        <v>2023</v>
      </c>
      <c r="M59" s="24"/>
      <c r="N59" s="24"/>
      <c r="O59" s="24"/>
      <c r="P59" s="72">
        <f t="shared" si="60"/>
        <v>5</v>
      </c>
      <c r="Q59" s="9"/>
      <c r="R59" s="9"/>
      <c r="S59" s="9"/>
      <c r="T59" s="9"/>
      <c r="U59" s="1">
        <f t="shared" si="47"/>
        <v>5</v>
      </c>
      <c r="V59" s="9">
        <v>1</v>
      </c>
      <c r="W59" s="9"/>
      <c r="X59" s="9"/>
      <c r="Y59" s="9"/>
      <c r="Z59" s="1">
        <f t="shared" si="48"/>
        <v>6</v>
      </c>
      <c r="AA59" s="9"/>
      <c r="AB59" s="9">
        <v>4</v>
      </c>
      <c r="AC59" s="9"/>
      <c r="AD59" s="9"/>
      <c r="AE59" s="1">
        <f t="shared" si="49"/>
        <v>10</v>
      </c>
      <c r="AF59" s="9"/>
      <c r="AG59" s="9">
        <v>1</v>
      </c>
      <c r="AH59" s="9"/>
      <c r="AI59" s="9"/>
      <c r="AJ59" s="1">
        <f t="shared" si="50"/>
        <v>11</v>
      </c>
      <c r="AK59" s="9"/>
      <c r="AL59" s="9"/>
      <c r="AM59" s="9"/>
      <c r="AN59" s="9"/>
      <c r="AO59" s="1">
        <f t="shared" si="51"/>
        <v>11</v>
      </c>
      <c r="AP59" s="9">
        <v>1</v>
      </c>
      <c r="AQ59" s="9"/>
      <c r="AR59" s="9"/>
      <c r="AS59" s="9"/>
      <c r="AT59" s="1">
        <f t="shared" si="52"/>
        <v>12</v>
      </c>
      <c r="AU59" s="9"/>
      <c r="AV59" s="9"/>
      <c r="AW59" s="9"/>
      <c r="AX59" s="9"/>
      <c r="AY59" s="1">
        <f t="shared" si="53"/>
        <v>12</v>
      </c>
      <c r="AZ59" s="9"/>
      <c r="BA59" s="9"/>
      <c r="BB59" s="9"/>
      <c r="BC59" s="9"/>
      <c r="BD59" s="1">
        <f t="shared" si="54"/>
        <v>12</v>
      </c>
      <c r="BE59" s="9"/>
      <c r="BF59" s="9"/>
      <c r="BG59" s="9"/>
      <c r="BH59" s="9"/>
      <c r="BI59" s="1">
        <f t="shared" si="55"/>
        <v>12</v>
      </c>
      <c r="BJ59" s="9"/>
      <c r="BK59" s="9"/>
      <c r="BL59" s="9"/>
      <c r="BM59" s="9"/>
      <c r="BN59" s="1">
        <f t="shared" si="56"/>
        <v>12</v>
      </c>
      <c r="BO59" s="9"/>
      <c r="BP59" s="9"/>
      <c r="BQ59" s="9"/>
      <c r="BR59" s="9"/>
      <c r="BS59" s="1">
        <f t="shared" si="57"/>
        <v>12</v>
      </c>
    </row>
    <row r="60" spans="1:71" s="164" customFormat="1" x14ac:dyDescent="0.25">
      <c r="A60" s="156"/>
      <c r="B60" s="157" t="s">
        <v>406</v>
      </c>
      <c r="C60" s="158">
        <v>17</v>
      </c>
      <c r="D60" s="158"/>
      <c r="E60" s="157">
        <v>15</v>
      </c>
      <c r="F60" s="157"/>
      <c r="G60" s="159">
        <f t="shared" si="58"/>
        <v>0.26666666666666666</v>
      </c>
      <c r="H60" s="72">
        <v>1</v>
      </c>
      <c r="I60" s="77">
        <f t="shared" si="59"/>
        <v>4</v>
      </c>
      <c r="J60" s="162">
        <v>3</v>
      </c>
      <c r="K60" s="163"/>
      <c r="L60" s="163"/>
      <c r="M60" s="260"/>
      <c r="N60" s="260"/>
      <c r="O60" s="260"/>
      <c r="P60" s="160"/>
      <c r="Q60" s="163"/>
      <c r="R60" s="163"/>
      <c r="S60" s="163"/>
      <c r="T60" s="163"/>
      <c r="U60" s="157"/>
      <c r="V60" s="163"/>
      <c r="W60" s="163"/>
      <c r="X60" s="163"/>
      <c r="Y60" s="163"/>
      <c r="Z60" s="157">
        <f t="shared" si="48"/>
        <v>0</v>
      </c>
      <c r="AA60" s="163"/>
      <c r="AB60" s="163"/>
      <c r="AC60" s="163"/>
      <c r="AD60" s="163"/>
      <c r="AE60" s="157">
        <f t="shared" si="49"/>
        <v>0</v>
      </c>
      <c r="AF60" s="163"/>
      <c r="AG60" s="163">
        <v>3</v>
      </c>
      <c r="AH60" s="163"/>
      <c r="AI60" s="163"/>
      <c r="AJ60" s="157">
        <f t="shared" si="50"/>
        <v>3</v>
      </c>
      <c r="AK60" s="163"/>
      <c r="AL60" s="163"/>
      <c r="AM60" s="163"/>
      <c r="AN60" s="163"/>
      <c r="AO60" s="157">
        <f t="shared" si="51"/>
        <v>3</v>
      </c>
      <c r="AP60" s="163">
        <v>1</v>
      </c>
      <c r="AQ60" s="163"/>
      <c r="AR60" s="163"/>
      <c r="AS60" s="163"/>
      <c r="AT60" s="157">
        <f t="shared" si="52"/>
        <v>4</v>
      </c>
      <c r="AU60" s="163"/>
      <c r="AV60" s="163"/>
      <c r="AW60" s="163"/>
      <c r="AX60" s="163"/>
      <c r="AY60" s="157">
        <f t="shared" si="53"/>
        <v>4</v>
      </c>
      <c r="AZ60" s="163"/>
      <c r="BA60" s="163"/>
      <c r="BB60" s="163"/>
      <c r="BC60" s="163"/>
      <c r="BD60" s="157">
        <f t="shared" si="54"/>
        <v>4</v>
      </c>
      <c r="BE60" s="163"/>
      <c r="BF60" s="163"/>
      <c r="BG60" s="163"/>
      <c r="BH60" s="163"/>
      <c r="BI60" s="157">
        <f t="shared" si="55"/>
        <v>4</v>
      </c>
      <c r="BJ60" s="163"/>
      <c r="BK60" s="163"/>
      <c r="BL60" s="163"/>
      <c r="BM60" s="163"/>
      <c r="BN60" s="157">
        <f t="shared" si="56"/>
        <v>4</v>
      </c>
      <c r="BO60" s="163"/>
      <c r="BP60" s="163"/>
      <c r="BQ60" s="163"/>
      <c r="BR60" s="163"/>
      <c r="BS60" s="157">
        <f t="shared" si="57"/>
        <v>4</v>
      </c>
    </row>
    <row r="61" spans="1:71" x14ac:dyDescent="0.25">
      <c r="A61" s="20"/>
      <c r="B61" s="1" t="s">
        <v>113</v>
      </c>
      <c r="C61" s="12">
        <v>24</v>
      </c>
      <c r="D61" s="12">
        <v>670</v>
      </c>
      <c r="E61" s="1">
        <v>24</v>
      </c>
      <c r="F61" s="1"/>
      <c r="G61" s="89">
        <f t="shared" si="58"/>
        <v>0.70833333333333337</v>
      </c>
      <c r="H61" s="72">
        <v>12</v>
      </c>
      <c r="I61" s="77">
        <f t="shared" si="59"/>
        <v>13</v>
      </c>
      <c r="J61" s="82">
        <v>1</v>
      </c>
      <c r="K61" s="9">
        <v>2023</v>
      </c>
      <c r="L61" s="9">
        <v>2023</v>
      </c>
      <c r="M61" s="24"/>
      <c r="N61" s="24"/>
      <c r="O61" s="24"/>
      <c r="P61" s="72">
        <f t="shared" si="60"/>
        <v>12</v>
      </c>
      <c r="Q61" s="9"/>
      <c r="R61" s="9"/>
      <c r="S61" s="9"/>
      <c r="T61" s="9"/>
      <c r="U61" s="1">
        <f t="shared" si="47"/>
        <v>12</v>
      </c>
      <c r="V61" s="9"/>
      <c r="W61" s="9"/>
      <c r="X61" s="9"/>
      <c r="Y61" s="9"/>
      <c r="Z61" s="1">
        <f t="shared" si="48"/>
        <v>12</v>
      </c>
      <c r="AA61" s="9"/>
      <c r="AB61" s="9"/>
      <c r="AC61" s="9"/>
      <c r="AD61" s="9"/>
      <c r="AE61" s="1">
        <f t="shared" si="49"/>
        <v>12</v>
      </c>
      <c r="AF61" s="9">
        <v>1</v>
      </c>
      <c r="AG61" s="9"/>
      <c r="AH61" s="9">
        <v>4</v>
      </c>
      <c r="AI61" s="9"/>
      <c r="AJ61" s="1">
        <f t="shared" si="50"/>
        <v>17</v>
      </c>
      <c r="AK61" s="9"/>
      <c r="AL61" s="9"/>
      <c r="AM61" s="9"/>
      <c r="AN61" s="9"/>
      <c r="AO61" s="1">
        <f t="shared" si="51"/>
        <v>17</v>
      </c>
      <c r="AP61" s="9"/>
      <c r="AQ61" s="9"/>
      <c r="AR61" s="9"/>
      <c r="AS61" s="9"/>
      <c r="AT61" s="1">
        <f t="shared" si="52"/>
        <v>17</v>
      </c>
      <c r="AU61" s="9"/>
      <c r="AV61" s="9"/>
      <c r="AW61" s="9"/>
      <c r="AX61" s="9"/>
      <c r="AY61" s="1">
        <f t="shared" si="53"/>
        <v>17</v>
      </c>
      <c r="AZ61" s="9"/>
      <c r="BA61" s="9"/>
      <c r="BB61" s="9"/>
      <c r="BC61" s="9"/>
      <c r="BD61" s="1">
        <f t="shared" si="54"/>
        <v>17</v>
      </c>
      <c r="BE61" s="9"/>
      <c r="BF61" s="9"/>
      <c r="BG61" s="9"/>
      <c r="BH61" s="9"/>
      <c r="BI61" s="1">
        <f t="shared" si="55"/>
        <v>17</v>
      </c>
      <c r="BJ61" s="9"/>
      <c r="BK61" s="9"/>
      <c r="BL61" s="9"/>
      <c r="BM61" s="9"/>
      <c r="BN61" s="1">
        <f t="shared" si="56"/>
        <v>17</v>
      </c>
      <c r="BO61" s="9"/>
      <c r="BP61" s="9"/>
      <c r="BQ61" s="9"/>
      <c r="BR61" s="9"/>
      <c r="BS61" s="1">
        <f t="shared" si="57"/>
        <v>17</v>
      </c>
    </row>
    <row r="62" spans="1:71" x14ac:dyDescent="0.25">
      <c r="A62" s="20"/>
      <c r="B62" s="1" t="s">
        <v>296</v>
      </c>
      <c r="C62" s="12">
        <v>57</v>
      </c>
      <c r="D62" s="12">
        <v>1957</v>
      </c>
      <c r="E62" s="1">
        <v>35</v>
      </c>
      <c r="F62" s="1"/>
      <c r="G62" s="89">
        <f t="shared" si="58"/>
        <v>0.48571428571428571</v>
      </c>
      <c r="H62" s="72">
        <v>17</v>
      </c>
      <c r="I62" s="77">
        <f t="shared" si="59"/>
        <v>17</v>
      </c>
      <c r="J62" s="82"/>
      <c r="K62" s="9">
        <v>2023</v>
      </c>
      <c r="L62" s="9">
        <v>2023</v>
      </c>
      <c r="M62" s="9"/>
      <c r="N62" s="9"/>
      <c r="O62" s="9"/>
      <c r="P62" s="72">
        <f t="shared" si="60"/>
        <v>17</v>
      </c>
      <c r="Q62" s="9"/>
      <c r="R62" s="9"/>
      <c r="S62" s="9"/>
      <c r="T62" s="9"/>
      <c r="U62" s="1">
        <f t="shared" si="47"/>
        <v>17</v>
      </c>
      <c r="V62" s="9"/>
      <c r="W62" s="9"/>
      <c r="X62" s="9"/>
      <c r="Y62" s="9"/>
      <c r="Z62" s="1">
        <f t="shared" si="48"/>
        <v>17</v>
      </c>
      <c r="AA62" s="9"/>
      <c r="AB62" s="9"/>
      <c r="AC62" s="9"/>
      <c r="AD62" s="9"/>
      <c r="AE62" s="1">
        <f t="shared" si="49"/>
        <v>17</v>
      </c>
      <c r="AF62" s="9"/>
      <c r="AG62" s="9"/>
      <c r="AH62" s="9"/>
      <c r="AI62" s="9"/>
      <c r="AJ62" s="1">
        <f t="shared" si="50"/>
        <v>17</v>
      </c>
      <c r="AK62" s="9"/>
      <c r="AL62" s="9"/>
      <c r="AM62" s="9"/>
      <c r="AN62" s="9"/>
      <c r="AO62" s="1">
        <f t="shared" si="51"/>
        <v>17</v>
      </c>
      <c r="AP62" s="9"/>
      <c r="AQ62" s="9"/>
      <c r="AR62" s="9"/>
      <c r="AS62" s="9"/>
      <c r="AT62" s="1">
        <f t="shared" si="52"/>
        <v>17</v>
      </c>
      <c r="AU62" s="9"/>
      <c r="AV62" s="9"/>
      <c r="AW62" s="9"/>
      <c r="AX62" s="9"/>
      <c r="AY62" s="1">
        <f t="shared" si="53"/>
        <v>17</v>
      </c>
      <c r="AZ62" s="9"/>
      <c r="BA62" s="9"/>
      <c r="BB62" s="9"/>
      <c r="BC62" s="9"/>
      <c r="BD62" s="1">
        <f t="shared" si="54"/>
        <v>17</v>
      </c>
      <c r="BE62" s="9"/>
      <c r="BF62" s="9"/>
      <c r="BG62" s="9"/>
      <c r="BH62" s="9"/>
      <c r="BI62" s="1">
        <f t="shared" si="55"/>
        <v>17</v>
      </c>
      <c r="BJ62" s="9"/>
      <c r="BK62" s="9"/>
      <c r="BL62" s="9"/>
      <c r="BM62" s="9"/>
      <c r="BN62" s="1">
        <f t="shared" si="56"/>
        <v>17</v>
      </c>
      <c r="BO62" s="9"/>
      <c r="BP62" s="9"/>
      <c r="BQ62" s="9"/>
      <c r="BR62" s="9"/>
      <c r="BS62" s="1">
        <f t="shared" si="57"/>
        <v>17</v>
      </c>
    </row>
    <row r="63" spans="1:71" s="164" customFormat="1" x14ac:dyDescent="0.25">
      <c r="A63" s="156"/>
      <c r="B63" s="157" t="s">
        <v>400</v>
      </c>
      <c r="C63" s="158">
        <v>69</v>
      </c>
      <c r="D63" s="158"/>
      <c r="E63" s="157">
        <v>15</v>
      </c>
      <c r="F63" s="157"/>
      <c r="G63" s="159">
        <f t="shared" si="58"/>
        <v>0.8</v>
      </c>
      <c r="H63" s="160"/>
      <c r="I63" s="161"/>
      <c r="J63" s="162"/>
      <c r="K63" s="163"/>
      <c r="L63" s="163">
        <v>2023</v>
      </c>
      <c r="M63" s="163">
        <v>10</v>
      </c>
      <c r="N63" s="163"/>
      <c r="O63" s="163"/>
      <c r="P63" s="160">
        <f t="shared" si="60"/>
        <v>10</v>
      </c>
      <c r="Q63" s="163"/>
      <c r="R63" s="163"/>
      <c r="S63" s="163"/>
      <c r="T63" s="163">
        <v>1</v>
      </c>
      <c r="U63" s="157">
        <f t="shared" si="47"/>
        <v>11</v>
      </c>
      <c r="V63" s="163"/>
      <c r="W63" s="163">
        <v>1</v>
      </c>
      <c r="X63" s="163"/>
      <c r="Y63" s="163"/>
      <c r="Z63" s="157">
        <f t="shared" si="48"/>
        <v>12</v>
      </c>
      <c r="AA63" s="163"/>
      <c r="AB63" s="163"/>
      <c r="AC63" s="163"/>
      <c r="AD63" s="163"/>
      <c r="AE63" s="157">
        <f t="shared" si="49"/>
        <v>12</v>
      </c>
      <c r="AF63" s="163"/>
      <c r="AG63" s="163"/>
      <c r="AH63" s="163"/>
      <c r="AI63" s="163"/>
      <c r="AJ63" s="157">
        <f t="shared" si="50"/>
        <v>12</v>
      </c>
      <c r="AK63" s="163"/>
      <c r="AL63" s="163"/>
      <c r="AM63" s="163"/>
      <c r="AN63" s="163"/>
      <c r="AO63" s="157">
        <f t="shared" si="51"/>
        <v>12</v>
      </c>
      <c r="AP63" s="163"/>
      <c r="AQ63" s="163"/>
      <c r="AR63" s="163"/>
      <c r="AS63" s="163"/>
      <c r="AT63" s="157">
        <f t="shared" si="52"/>
        <v>12</v>
      </c>
      <c r="AU63" s="163"/>
      <c r="AV63" s="163"/>
      <c r="AW63" s="163"/>
      <c r="AX63" s="163"/>
      <c r="AY63" s="157">
        <f t="shared" si="53"/>
        <v>12</v>
      </c>
      <c r="AZ63" s="163"/>
      <c r="BA63" s="163"/>
      <c r="BB63" s="163"/>
      <c r="BC63" s="163"/>
      <c r="BD63" s="157">
        <f t="shared" si="54"/>
        <v>12</v>
      </c>
      <c r="BE63" s="163"/>
      <c r="BF63" s="163"/>
      <c r="BG63" s="163"/>
      <c r="BH63" s="163"/>
      <c r="BI63" s="157">
        <f t="shared" si="55"/>
        <v>12</v>
      </c>
      <c r="BJ63" s="163"/>
      <c r="BK63" s="163"/>
      <c r="BL63" s="163"/>
      <c r="BM63" s="163"/>
      <c r="BN63" s="157">
        <f t="shared" si="56"/>
        <v>12</v>
      </c>
      <c r="BO63" s="163"/>
      <c r="BP63" s="163"/>
      <c r="BQ63" s="163"/>
      <c r="BR63" s="163"/>
      <c r="BS63" s="157">
        <f t="shared" si="57"/>
        <v>12</v>
      </c>
    </row>
    <row r="64" spans="1:71" x14ac:dyDescent="0.25">
      <c r="A64" s="20"/>
      <c r="B64" s="1" t="s">
        <v>91</v>
      </c>
      <c r="C64" s="12">
        <v>78</v>
      </c>
      <c r="D64" s="12">
        <v>6018</v>
      </c>
      <c r="E64" s="1">
        <v>40</v>
      </c>
      <c r="F64" s="1"/>
      <c r="G64" s="89">
        <f t="shared" si="58"/>
        <v>0.95</v>
      </c>
      <c r="H64" s="72">
        <v>26</v>
      </c>
      <c r="I64" s="77">
        <f t="shared" si="59"/>
        <v>26</v>
      </c>
      <c r="J64" s="82"/>
      <c r="K64" s="9">
        <v>2023</v>
      </c>
      <c r="L64" s="9">
        <v>2023</v>
      </c>
      <c r="M64" s="9"/>
      <c r="N64" s="9"/>
      <c r="O64" s="9"/>
      <c r="P64" s="72">
        <f t="shared" si="60"/>
        <v>26</v>
      </c>
      <c r="Q64" s="9"/>
      <c r="R64" s="9"/>
      <c r="S64" s="9"/>
      <c r="T64" s="9"/>
      <c r="U64" s="1">
        <f t="shared" si="47"/>
        <v>26</v>
      </c>
      <c r="V64" s="9"/>
      <c r="W64" s="9">
        <v>12</v>
      </c>
      <c r="X64" s="9"/>
      <c r="Y64" s="9"/>
      <c r="Z64" s="1">
        <f t="shared" si="48"/>
        <v>38</v>
      </c>
      <c r="AA64" s="9"/>
      <c r="AB64" s="9"/>
      <c r="AC64" s="9"/>
      <c r="AD64" s="9"/>
      <c r="AE64" s="1">
        <f t="shared" si="49"/>
        <v>38</v>
      </c>
      <c r="AF64" s="9"/>
      <c r="AG64" s="9"/>
      <c r="AH64" s="9"/>
      <c r="AI64" s="9"/>
      <c r="AJ64" s="1">
        <f t="shared" si="50"/>
        <v>38</v>
      </c>
      <c r="AK64" s="9"/>
      <c r="AL64" s="9"/>
      <c r="AM64" s="9"/>
      <c r="AN64" s="9"/>
      <c r="AO64" s="1">
        <f t="shared" si="51"/>
        <v>38</v>
      </c>
      <c r="AP64" s="9"/>
      <c r="AQ64" s="9"/>
      <c r="AR64" s="9"/>
      <c r="AS64" s="9"/>
      <c r="AT64" s="1">
        <f t="shared" si="52"/>
        <v>38</v>
      </c>
      <c r="AU64" s="9"/>
      <c r="AV64" s="9"/>
      <c r="AW64" s="9"/>
      <c r="AX64" s="9"/>
      <c r="AY64" s="1">
        <f t="shared" si="53"/>
        <v>38</v>
      </c>
      <c r="AZ64" s="9"/>
      <c r="BA64" s="9"/>
      <c r="BB64" s="9"/>
      <c r="BC64" s="9"/>
      <c r="BD64" s="1">
        <f t="shared" si="54"/>
        <v>38</v>
      </c>
      <c r="BE64" s="9"/>
      <c r="BF64" s="9"/>
      <c r="BG64" s="9"/>
      <c r="BH64" s="9"/>
      <c r="BI64" s="1">
        <f t="shared" si="55"/>
        <v>38</v>
      </c>
      <c r="BJ64" s="9"/>
      <c r="BK64" s="9"/>
      <c r="BL64" s="9"/>
      <c r="BM64" s="9"/>
      <c r="BN64" s="1">
        <f t="shared" si="56"/>
        <v>38</v>
      </c>
      <c r="BO64" s="9"/>
      <c r="BP64" s="9"/>
      <c r="BQ64" s="9"/>
      <c r="BR64" s="9"/>
      <c r="BS64" s="1">
        <f t="shared" si="57"/>
        <v>38</v>
      </c>
    </row>
    <row r="65" spans="1:71" s="92" customFormat="1" x14ac:dyDescent="0.25">
      <c r="A65" s="101"/>
      <c r="B65" s="88" t="s">
        <v>92</v>
      </c>
      <c r="C65" s="93">
        <v>79</v>
      </c>
      <c r="D65" s="93">
        <v>7318</v>
      </c>
      <c r="E65" s="88">
        <v>16</v>
      </c>
      <c r="F65" s="88"/>
      <c r="G65" s="89">
        <f t="shared" si="58"/>
        <v>0.8125</v>
      </c>
      <c r="H65" s="90">
        <v>7</v>
      </c>
      <c r="I65" s="96">
        <f t="shared" si="59"/>
        <v>7</v>
      </c>
      <c r="J65" s="97"/>
      <c r="K65" s="91">
        <v>2023</v>
      </c>
      <c r="L65" s="91">
        <v>2023</v>
      </c>
      <c r="M65" s="109"/>
      <c r="N65" s="109"/>
      <c r="O65" s="109"/>
      <c r="P65" s="90">
        <f t="shared" si="60"/>
        <v>7</v>
      </c>
      <c r="Q65" s="91"/>
      <c r="R65" s="91"/>
      <c r="S65" s="91">
        <v>6</v>
      </c>
      <c r="T65" s="91"/>
      <c r="U65" s="88">
        <f>SUM(P65:T65)</f>
        <v>13</v>
      </c>
      <c r="V65" s="91"/>
      <c r="W65" s="91"/>
      <c r="X65" s="91"/>
      <c r="Y65" s="91"/>
      <c r="Z65" s="88">
        <f>SUM(U65:Y65)</f>
        <v>13</v>
      </c>
      <c r="AA65" s="91"/>
      <c r="AB65" s="91"/>
      <c r="AC65" s="91"/>
      <c r="AD65" s="91"/>
      <c r="AE65" s="88">
        <f>SUM(Z65:AD65)</f>
        <v>13</v>
      </c>
      <c r="AF65" s="91"/>
      <c r="AG65" s="91"/>
      <c r="AH65" s="91"/>
      <c r="AI65" s="91"/>
      <c r="AJ65" s="88">
        <f>SUM(AE65:AI65)</f>
        <v>13</v>
      </c>
      <c r="AK65" s="91"/>
      <c r="AL65" s="91"/>
      <c r="AM65" s="91"/>
      <c r="AN65" s="91"/>
      <c r="AO65" s="88">
        <f>SUM(AJ65:AN65)</f>
        <v>13</v>
      </c>
      <c r="AP65" s="91"/>
      <c r="AQ65" s="91"/>
      <c r="AR65" s="91"/>
      <c r="AS65" s="91"/>
      <c r="AT65" s="88">
        <f>SUM(AO65:AS65)</f>
        <v>13</v>
      </c>
      <c r="AU65" s="91"/>
      <c r="AV65" s="91"/>
      <c r="AW65" s="91"/>
      <c r="AX65" s="91"/>
      <c r="AY65" s="88">
        <f>SUM(AT65:AX65)</f>
        <v>13</v>
      </c>
      <c r="AZ65" s="91"/>
      <c r="BA65" s="91"/>
      <c r="BB65" s="91"/>
      <c r="BC65" s="91"/>
      <c r="BD65" s="88">
        <f>SUM(AY65:BC65)</f>
        <v>13</v>
      </c>
      <c r="BE65" s="91"/>
      <c r="BF65" s="91"/>
      <c r="BG65" s="91"/>
      <c r="BH65" s="91"/>
      <c r="BI65" s="88">
        <f>SUM(BD65:BH65)</f>
        <v>13</v>
      </c>
      <c r="BJ65" s="91"/>
      <c r="BK65" s="91"/>
      <c r="BL65" s="91"/>
      <c r="BM65" s="91"/>
      <c r="BN65" s="88">
        <f>SUM(BI65:BM65)</f>
        <v>13</v>
      </c>
      <c r="BO65" s="91"/>
      <c r="BP65" s="91"/>
      <c r="BQ65" s="91"/>
      <c r="BR65" s="91"/>
      <c r="BS65" s="88">
        <f>SUM(BN65:BR65)</f>
        <v>13</v>
      </c>
    </row>
    <row r="66" spans="1:71" x14ac:dyDescent="0.25">
      <c r="A66" s="20"/>
      <c r="B66" s="1" t="s">
        <v>330</v>
      </c>
      <c r="C66" s="12">
        <v>89</v>
      </c>
      <c r="D66" s="12">
        <v>9488</v>
      </c>
      <c r="E66" s="1">
        <v>19</v>
      </c>
      <c r="F66" s="1"/>
      <c r="G66" s="89">
        <f t="shared" si="58"/>
        <v>0.31578947368421051</v>
      </c>
      <c r="H66" s="72">
        <v>6</v>
      </c>
      <c r="I66" s="77">
        <f t="shared" si="59"/>
        <v>6</v>
      </c>
      <c r="J66" s="82"/>
      <c r="K66" s="9">
        <v>2023</v>
      </c>
      <c r="L66" s="9">
        <v>2023</v>
      </c>
      <c r="M66" s="24"/>
      <c r="N66" s="24"/>
      <c r="O66" s="24"/>
      <c r="P66" s="72">
        <f t="shared" si="60"/>
        <v>6</v>
      </c>
      <c r="Q66" s="9"/>
      <c r="R66" s="9"/>
      <c r="S66" s="9"/>
      <c r="T66" s="9"/>
      <c r="U66" s="1">
        <f t="shared" si="47"/>
        <v>6</v>
      </c>
      <c r="V66" s="9"/>
      <c r="W66" s="9"/>
      <c r="X66" s="9"/>
      <c r="Y66" s="9"/>
      <c r="Z66" s="1">
        <f t="shared" si="48"/>
        <v>6</v>
      </c>
      <c r="AA66" s="9"/>
      <c r="AB66" s="9"/>
      <c r="AC66" s="9"/>
      <c r="AD66" s="9"/>
      <c r="AE66" s="1">
        <f t="shared" si="49"/>
        <v>6</v>
      </c>
      <c r="AF66" s="9"/>
      <c r="AG66" s="9"/>
      <c r="AH66" s="9"/>
      <c r="AI66" s="9"/>
      <c r="AJ66" s="1">
        <f t="shared" si="50"/>
        <v>6</v>
      </c>
      <c r="AK66" s="9"/>
      <c r="AL66" s="9"/>
      <c r="AM66" s="9"/>
      <c r="AN66" s="9"/>
      <c r="AO66" s="1">
        <f t="shared" si="51"/>
        <v>6</v>
      </c>
      <c r="AP66" s="9"/>
      <c r="AQ66" s="9"/>
      <c r="AR66" s="9"/>
      <c r="AS66" s="9"/>
      <c r="AT66" s="1">
        <f t="shared" si="52"/>
        <v>6</v>
      </c>
      <c r="AU66" s="9"/>
      <c r="AV66" s="9"/>
      <c r="AW66" s="9"/>
      <c r="AX66" s="9"/>
      <c r="AY66" s="1">
        <f t="shared" si="53"/>
        <v>6</v>
      </c>
      <c r="AZ66" s="9"/>
      <c r="BA66" s="9"/>
      <c r="BB66" s="9"/>
      <c r="BC66" s="9"/>
      <c r="BD66" s="1">
        <f t="shared" si="54"/>
        <v>6</v>
      </c>
      <c r="BE66" s="9"/>
      <c r="BF66" s="9"/>
      <c r="BG66" s="9"/>
      <c r="BH66" s="9"/>
      <c r="BI66" s="1">
        <f t="shared" si="55"/>
        <v>6</v>
      </c>
      <c r="BJ66" s="9"/>
      <c r="BK66" s="9"/>
      <c r="BL66" s="9"/>
      <c r="BM66" s="9"/>
      <c r="BN66" s="1">
        <f t="shared" si="56"/>
        <v>6</v>
      </c>
      <c r="BO66" s="9"/>
      <c r="BP66" s="9"/>
      <c r="BQ66" s="9"/>
      <c r="BR66" s="9"/>
      <c r="BS66" s="1">
        <f t="shared" si="57"/>
        <v>6</v>
      </c>
    </row>
    <row r="67" spans="1:71" x14ac:dyDescent="0.25">
      <c r="A67" s="3"/>
      <c r="B67" s="1" t="s">
        <v>388</v>
      </c>
      <c r="C67" s="12">
        <v>254</v>
      </c>
      <c r="D67" s="12"/>
      <c r="E67" s="1">
        <v>21</v>
      </c>
      <c r="F67" s="1"/>
      <c r="G67" s="89">
        <f t="shared" si="58"/>
        <v>0.76190476190476186</v>
      </c>
      <c r="H67" s="72">
        <v>9</v>
      </c>
      <c r="I67" s="77">
        <f t="shared" si="59"/>
        <v>10</v>
      </c>
      <c r="J67" s="82">
        <v>1</v>
      </c>
      <c r="K67" s="9"/>
      <c r="L67" s="9">
        <v>2023</v>
      </c>
      <c r="M67" s="24"/>
      <c r="N67" s="24"/>
      <c r="O67" s="24"/>
      <c r="P67" s="72">
        <f t="shared" si="60"/>
        <v>9</v>
      </c>
      <c r="Q67" s="9"/>
      <c r="R67" s="9"/>
      <c r="S67" s="9"/>
      <c r="T67" s="9"/>
      <c r="U67" s="1">
        <f t="shared" si="47"/>
        <v>9</v>
      </c>
      <c r="V67" s="9"/>
      <c r="W67" s="9"/>
      <c r="X67" s="9"/>
      <c r="Y67" s="9"/>
      <c r="Z67" s="1">
        <f t="shared" si="48"/>
        <v>9</v>
      </c>
      <c r="AA67" s="9"/>
      <c r="AB67" s="9"/>
      <c r="AC67" s="9"/>
      <c r="AD67" s="9"/>
      <c r="AE67" s="1">
        <f t="shared" si="49"/>
        <v>9</v>
      </c>
      <c r="AF67" s="9"/>
      <c r="AG67" s="9"/>
      <c r="AH67" s="9"/>
      <c r="AI67" s="9"/>
      <c r="AJ67" s="1">
        <f t="shared" si="50"/>
        <v>9</v>
      </c>
      <c r="AK67" s="9"/>
      <c r="AL67" s="9"/>
      <c r="AM67" s="9"/>
      <c r="AN67" s="9"/>
      <c r="AO67" s="1">
        <f t="shared" si="51"/>
        <v>9</v>
      </c>
      <c r="AP67" s="9">
        <v>1</v>
      </c>
      <c r="AQ67" s="9">
        <v>1</v>
      </c>
      <c r="AR67" s="9">
        <v>5</v>
      </c>
      <c r="AS67" s="9"/>
      <c r="AT67" s="1">
        <f t="shared" si="52"/>
        <v>16</v>
      </c>
      <c r="AU67" s="9"/>
      <c r="AV67" s="9"/>
      <c r="AW67" s="9"/>
      <c r="AX67" s="9"/>
      <c r="AY67" s="1">
        <f t="shared" si="53"/>
        <v>16</v>
      </c>
      <c r="AZ67" s="9"/>
      <c r="BA67" s="9"/>
      <c r="BB67" s="9"/>
      <c r="BC67" s="9"/>
      <c r="BD67" s="1">
        <f t="shared" si="54"/>
        <v>16</v>
      </c>
      <c r="BE67" s="9"/>
      <c r="BF67" s="9"/>
      <c r="BG67" s="9"/>
      <c r="BH67" s="9"/>
      <c r="BI67" s="1">
        <f t="shared" si="55"/>
        <v>16</v>
      </c>
      <c r="BJ67" s="9"/>
      <c r="BK67" s="9"/>
      <c r="BL67" s="9"/>
      <c r="BM67" s="9"/>
      <c r="BN67" s="1">
        <f t="shared" si="56"/>
        <v>16</v>
      </c>
      <c r="BO67" s="9"/>
      <c r="BP67" s="9"/>
      <c r="BQ67" s="9"/>
      <c r="BR67" s="9"/>
      <c r="BS67" s="1">
        <f t="shared" si="57"/>
        <v>16</v>
      </c>
    </row>
    <row r="68" spans="1:71" x14ac:dyDescent="0.25">
      <c r="A68" s="4"/>
      <c r="B68" s="1"/>
      <c r="C68" s="1"/>
      <c r="D68" s="1"/>
      <c r="E68" s="1"/>
      <c r="F68" s="1"/>
      <c r="G68" s="1"/>
      <c r="H68" s="72"/>
      <c r="I68" s="77"/>
      <c r="J68" s="72"/>
      <c r="K68" s="1"/>
      <c r="L68" s="1"/>
      <c r="M68" s="72">
        <f>SUM(M54:M66)</f>
        <v>10</v>
      </c>
      <c r="N68" s="72">
        <f>SUM(N54:N66)</f>
        <v>0</v>
      </c>
      <c r="O68" s="72">
        <f>SUM(O54:O66)</f>
        <v>0</v>
      </c>
      <c r="P68" s="72">
        <f t="shared" ref="P68:AU68" si="61">SUM(P54:P67)</f>
        <v>177</v>
      </c>
      <c r="Q68" s="72">
        <f t="shared" si="61"/>
        <v>0</v>
      </c>
      <c r="R68" s="72">
        <f t="shared" si="61"/>
        <v>0</v>
      </c>
      <c r="S68" s="72">
        <f t="shared" si="61"/>
        <v>6</v>
      </c>
      <c r="T68" s="72">
        <f t="shared" si="61"/>
        <v>1</v>
      </c>
      <c r="U68" s="72">
        <f t="shared" si="61"/>
        <v>184</v>
      </c>
      <c r="V68" s="72">
        <f t="shared" si="61"/>
        <v>1</v>
      </c>
      <c r="W68" s="72">
        <f t="shared" si="61"/>
        <v>13</v>
      </c>
      <c r="X68" s="72">
        <f t="shared" si="61"/>
        <v>4</v>
      </c>
      <c r="Y68" s="72">
        <f t="shared" si="61"/>
        <v>0</v>
      </c>
      <c r="Z68" s="72">
        <f t="shared" si="61"/>
        <v>202</v>
      </c>
      <c r="AA68" s="72">
        <f t="shared" si="61"/>
        <v>0</v>
      </c>
      <c r="AB68" s="72">
        <f t="shared" si="61"/>
        <v>4</v>
      </c>
      <c r="AC68" s="72">
        <f t="shared" si="61"/>
        <v>0</v>
      </c>
      <c r="AD68" s="72">
        <f t="shared" si="61"/>
        <v>0</v>
      </c>
      <c r="AE68" s="72">
        <f t="shared" si="61"/>
        <v>206</v>
      </c>
      <c r="AF68" s="72">
        <f t="shared" si="61"/>
        <v>1</v>
      </c>
      <c r="AG68" s="72">
        <f t="shared" si="61"/>
        <v>4</v>
      </c>
      <c r="AH68" s="72">
        <f t="shared" si="61"/>
        <v>4</v>
      </c>
      <c r="AI68" s="72">
        <f t="shared" si="61"/>
        <v>0</v>
      </c>
      <c r="AJ68" s="72">
        <f t="shared" si="61"/>
        <v>215</v>
      </c>
      <c r="AK68" s="72">
        <f t="shared" si="61"/>
        <v>0</v>
      </c>
      <c r="AL68" s="72">
        <f t="shared" si="61"/>
        <v>0</v>
      </c>
      <c r="AM68" s="72">
        <f t="shared" si="61"/>
        <v>0</v>
      </c>
      <c r="AN68" s="72">
        <f t="shared" si="61"/>
        <v>0</v>
      </c>
      <c r="AO68" s="72">
        <f t="shared" si="61"/>
        <v>215</v>
      </c>
      <c r="AP68" s="72">
        <f t="shared" si="61"/>
        <v>5</v>
      </c>
      <c r="AQ68" s="72">
        <f t="shared" si="61"/>
        <v>1</v>
      </c>
      <c r="AR68" s="72">
        <f t="shared" si="61"/>
        <v>6</v>
      </c>
      <c r="AS68" s="72">
        <f t="shared" si="61"/>
        <v>0</v>
      </c>
      <c r="AT68" s="72">
        <f t="shared" si="61"/>
        <v>227</v>
      </c>
      <c r="AU68" s="72">
        <f t="shared" si="61"/>
        <v>0</v>
      </c>
      <c r="AV68" s="72">
        <f t="shared" ref="AV68:BS68" si="62">SUM(AV54:AV67)</f>
        <v>0</v>
      </c>
      <c r="AW68" s="72">
        <f t="shared" si="62"/>
        <v>0</v>
      </c>
      <c r="AX68" s="72">
        <f t="shared" si="62"/>
        <v>0</v>
      </c>
      <c r="AY68" s="72">
        <f t="shared" si="62"/>
        <v>227</v>
      </c>
      <c r="AZ68" s="72">
        <f t="shared" si="62"/>
        <v>0</v>
      </c>
      <c r="BA68" s="72">
        <f t="shared" si="62"/>
        <v>0</v>
      </c>
      <c r="BB68" s="72">
        <f t="shared" si="62"/>
        <v>0</v>
      </c>
      <c r="BC68" s="72">
        <f t="shared" si="62"/>
        <v>0</v>
      </c>
      <c r="BD68" s="72">
        <f t="shared" si="62"/>
        <v>227</v>
      </c>
      <c r="BE68" s="72">
        <f t="shared" si="62"/>
        <v>0</v>
      </c>
      <c r="BF68" s="72">
        <f t="shared" si="62"/>
        <v>0</v>
      </c>
      <c r="BG68" s="72">
        <f t="shared" si="62"/>
        <v>0</v>
      </c>
      <c r="BH68" s="72">
        <f t="shared" si="62"/>
        <v>0</v>
      </c>
      <c r="BI68" s="72">
        <f t="shared" si="62"/>
        <v>227</v>
      </c>
      <c r="BJ68" s="72">
        <f t="shared" si="62"/>
        <v>0</v>
      </c>
      <c r="BK68" s="72">
        <f t="shared" si="62"/>
        <v>0</v>
      </c>
      <c r="BL68" s="72">
        <f t="shared" si="62"/>
        <v>0</v>
      </c>
      <c r="BM68" s="72">
        <f t="shared" si="62"/>
        <v>0</v>
      </c>
      <c r="BN68" s="72">
        <f t="shared" si="62"/>
        <v>227</v>
      </c>
      <c r="BO68" s="72">
        <f t="shared" si="62"/>
        <v>0</v>
      </c>
      <c r="BP68" s="72">
        <f t="shared" si="62"/>
        <v>0</v>
      </c>
      <c r="BQ68" s="72">
        <f t="shared" si="62"/>
        <v>0</v>
      </c>
      <c r="BR68" s="72">
        <f t="shared" si="62"/>
        <v>0</v>
      </c>
      <c r="BS68" s="72">
        <f t="shared" si="62"/>
        <v>227</v>
      </c>
    </row>
    <row r="69" spans="1:71" x14ac:dyDescent="0.25">
      <c r="A69" s="1"/>
      <c r="B69" s="1" t="s">
        <v>229</v>
      </c>
      <c r="C69" s="1">
        <f>COUNT(C55:C67)</f>
        <v>13</v>
      </c>
      <c r="D69" s="1"/>
      <c r="E69" s="1">
        <f>SUM(E54:E67)</f>
        <v>323</v>
      </c>
      <c r="F69" s="1">
        <f>SUM(E54:E67)+1</f>
        <v>324</v>
      </c>
      <c r="G69" s="2">
        <f>$BS68/F69</f>
        <v>0.70061728395061729</v>
      </c>
      <c r="H69" s="72">
        <f>SUM(H54:H67)</f>
        <v>168</v>
      </c>
      <c r="I69" s="72">
        <f>SUM(I54:I67)</f>
        <v>177</v>
      </c>
      <c r="J69" s="72">
        <f>SUM(J54:J67)</f>
        <v>9</v>
      </c>
      <c r="K69" s="1"/>
      <c r="L69" s="1"/>
      <c r="M69" s="1"/>
      <c r="N69" s="1"/>
      <c r="O69" s="1"/>
      <c r="P69" s="2">
        <f>P68/F69</f>
        <v>0.54629629629629628</v>
      </c>
      <c r="Q69" s="1"/>
      <c r="R69" s="1">
        <f>M68+R68</f>
        <v>10</v>
      </c>
      <c r="S69" s="1">
        <f>N68+S68</f>
        <v>6</v>
      </c>
      <c r="T69" s="1">
        <f>O68+T68</f>
        <v>1</v>
      </c>
      <c r="U69" s="2">
        <f>U68/F69</f>
        <v>0.5679012345679012</v>
      </c>
      <c r="V69" s="1"/>
      <c r="W69" s="1">
        <f>R69+W68</f>
        <v>23</v>
      </c>
      <c r="X69" s="1">
        <f>S69+X68</f>
        <v>10</v>
      </c>
      <c r="Y69" s="1">
        <f>T69+Y68</f>
        <v>1</v>
      </c>
      <c r="Z69" s="2">
        <f>Z68/F69</f>
        <v>0.62345679012345678</v>
      </c>
      <c r="AA69" s="1"/>
      <c r="AB69" s="1">
        <f>W69+AB68</f>
        <v>27</v>
      </c>
      <c r="AC69" s="1">
        <f>X69+AC68</f>
        <v>10</v>
      </c>
      <c r="AD69" s="1">
        <f>Y69+AD68</f>
        <v>1</v>
      </c>
      <c r="AE69" s="2">
        <f>AE68/F69</f>
        <v>0.63580246913580252</v>
      </c>
      <c r="AF69" s="1"/>
      <c r="AG69" s="1">
        <f>AB69+AG68</f>
        <v>31</v>
      </c>
      <c r="AH69" s="1">
        <f>AC69+AH68</f>
        <v>14</v>
      </c>
      <c r="AI69" s="1">
        <f>AD69+AI68</f>
        <v>1</v>
      </c>
      <c r="AJ69" s="2">
        <f>AJ68/F69</f>
        <v>0.6635802469135802</v>
      </c>
      <c r="AK69" s="1"/>
      <c r="AL69" s="1">
        <f>AG69+AL68</f>
        <v>31</v>
      </c>
      <c r="AM69" s="1">
        <f>AH69+AM68</f>
        <v>14</v>
      </c>
      <c r="AN69" s="1">
        <f>AI69+AN68</f>
        <v>1</v>
      </c>
      <c r="AO69" s="2">
        <f>AO68/F69</f>
        <v>0.6635802469135802</v>
      </c>
      <c r="AP69" s="1"/>
      <c r="AQ69" s="1">
        <f>AL69+AQ68</f>
        <v>32</v>
      </c>
      <c r="AR69" s="1">
        <f>AM69+AR68</f>
        <v>20</v>
      </c>
      <c r="AS69" s="1">
        <f>AN69+AS68</f>
        <v>1</v>
      </c>
      <c r="AT69" s="2">
        <f>AT68/F69</f>
        <v>0.70061728395061729</v>
      </c>
      <c r="AU69" s="1"/>
      <c r="AV69" s="1">
        <f>AQ69+AV68</f>
        <v>32</v>
      </c>
      <c r="AW69" s="1">
        <f>AR69+AW68</f>
        <v>20</v>
      </c>
      <c r="AX69" s="1">
        <f>AS69+AX68</f>
        <v>1</v>
      </c>
      <c r="AY69" s="2">
        <f>AY68/F69</f>
        <v>0.70061728395061729</v>
      </c>
      <c r="AZ69" s="1"/>
      <c r="BA69" s="1">
        <f>AV69+BA68</f>
        <v>32</v>
      </c>
      <c r="BB69" s="1">
        <f>AW69+BB68</f>
        <v>20</v>
      </c>
      <c r="BC69" s="1">
        <f>AX69+BC68</f>
        <v>1</v>
      </c>
      <c r="BD69" s="2">
        <f>BD68/F69</f>
        <v>0.70061728395061729</v>
      </c>
      <c r="BE69" s="1"/>
      <c r="BF69" s="1">
        <f>BA69+BF68</f>
        <v>32</v>
      </c>
      <c r="BG69" s="1">
        <f>BB69+BG68</f>
        <v>20</v>
      </c>
      <c r="BH69" s="1">
        <f>BC69+BH68</f>
        <v>1</v>
      </c>
      <c r="BI69" s="2">
        <f>BI68/F69</f>
        <v>0.70061728395061729</v>
      </c>
      <c r="BJ69" s="1"/>
      <c r="BK69" s="1">
        <f>BF69+BK68</f>
        <v>32</v>
      </c>
      <c r="BL69" s="1">
        <f>BG69+BL68</f>
        <v>20</v>
      </c>
      <c r="BM69" s="1">
        <f>BH69+BM68</f>
        <v>1</v>
      </c>
      <c r="BN69" s="2">
        <f>BN68/F69</f>
        <v>0.70061728395061729</v>
      </c>
      <c r="BO69" s="1"/>
      <c r="BP69" s="1">
        <f>BK69+BP68</f>
        <v>32</v>
      </c>
      <c r="BQ69" s="1">
        <f>BL69+BQ68</f>
        <v>20</v>
      </c>
      <c r="BR69" s="1">
        <f>BM69+BR68</f>
        <v>1</v>
      </c>
      <c r="BS69" s="2">
        <f>BS68/F69</f>
        <v>0.70061728395061729</v>
      </c>
    </row>
    <row r="70" spans="1:71" x14ac:dyDescent="0.25">
      <c r="I70" s="77"/>
    </row>
    <row r="71" spans="1:71" x14ac:dyDescent="0.25">
      <c r="A71" s="20" t="s">
        <v>47</v>
      </c>
      <c r="B71" s="1"/>
      <c r="C71" s="1"/>
      <c r="D71" s="1"/>
      <c r="E71" s="16"/>
      <c r="F71" s="1"/>
      <c r="G71" s="2"/>
      <c r="H71" s="72"/>
      <c r="I71" s="77"/>
      <c r="J71" s="82"/>
      <c r="K71" s="9">
        <v>2023</v>
      </c>
      <c r="L71" s="58">
        <v>2023</v>
      </c>
      <c r="M71" s="9"/>
      <c r="N71" s="9"/>
      <c r="O71" s="9"/>
      <c r="P71" s="72">
        <f>+H71</f>
        <v>0</v>
      </c>
      <c r="Q71" s="9"/>
      <c r="R71" s="9"/>
      <c r="S71" s="9"/>
      <c r="T71" s="9"/>
      <c r="U71" s="1">
        <f t="shared" ref="U71:U77" si="63">SUM(P71:T71)</f>
        <v>0</v>
      </c>
      <c r="V71" s="9"/>
      <c r="W71" s="9"/>
      <c r="X71" s="9"/>
      <c r="Y71" s="9"/>
      <c r="Z71" s="1">
        <f t="shared" ref="Z71:Z77" si="64">SUM(U71:Y71)</f>
        <v>0</v>
      </c>
      <c r="AA71" s="9"/>
      <c r="AB71" s="9"/>
      <c r="AC71" s="9"/>
      <c r="AD71" s="9"/>
      <c r="AE71" s="1">
        <f t="shared" ref="AE71:AE77" si="65">SUM(Z71:AD71)</f>
        <v>0</v>
      </c>
      <c r="AF71" s="9"/>
      <c r="AG71" s="9"/>
      <c r="AH71" s="9"/>
      <c r="AI71" s="9"/>
      <c r="AJ71" s="1">
        <f t="shared" ref="AJ71:AJ77" si="66">SUM(AE71:AI71)</f>
        <v>0</v>
      </c>
      <c r="AK71" s="9"/>
      <c r="AL71" s="9"/>
      <c r="AM71" s="9"/>
      <c r="AN71" s="9"/>
      <c r="AO71" s="1">
        <f t="shared" ref="AO71:AO77" si="67">SUM(AJ71:AN71)</f>
        <v>0</v>
      </c>
      <c r="AP71" s="9"/>
      <c r="AQ71" s="9"/>
      <c r="AR71" s="9"/>
      <c r="AS71" s="9"/>
      <c r="AT71" s="1">
        <f t="shared" ref="AT71:AT77" si="68">SUM(AO71:AS71)</f>
        <v>0</v>
      </c>
      <c r="AU71" s="9"/>
      <c r="AV71" s="9"/>
      <c r="AW71" s="9"/>
      <c r="AX71" s="9"/>
      <c r="AY71" s="1">
        <f t="shared" ref="AY71:AY77" si="69">SUM(AT71:AX71)</f>
        <v>0</v>
      </c>
      <c r="AZ71" s="9"/>
      <c r="BA71" s="9"/>
      <c r="BB71" s="9"/>
      <c r="BC71" s="9"/>
      <c r="BD71" s="1">
        <f t="shared" ref="BD71:BD77" si="70">SUM(AY71:BC71)</f>
        <v>0</v>
      </c>
      <c r="BE71" s="9"/>
      <c r="BF71" s="9"/>
      <c r="BG71" s="9"/>
      <c r="BH71" s="9"/>
      <c r="BI71" s="1">
        <f t="shared" ref="BI71:BI77" si="71">SUM(BD71:BH71)</f>
        <v>0</v>
      </c>
      <c r="BJ71" s="9"/>
      <c r="BK71" s="9"/>
      <c r="BL71" s="9"/>
      <c r="BM71" s="9"/>
      <c r="BN71" s="1">
        <f t="shared" ref="BN71:BN77" si="72">SUM(BI71:BM71)</f>
        <v>0</v>
      </c>
      <c r="BO71" s="9"/>
      <c r="BP71" s="9"/>
      <c r="BQ71" s="9"/>
      <c r="BR71" s="9"/>
      <c r="BS71" s="1">
        <f t="shared" ref="BS71:BS77" si="73">SUM(BN71:BR71)</f>
        <v>0</v>
      </c>
    </row>
    <row r="72" spans="1:71" x14ac:dyDescent="0.25">
      <c r="A72" s="20"/>
      <c r="B72" s="17" t="s">
        <v>289</v>
      </c>
      <c r="C72" s="12">
        <v>2</v>
      </c>
      <c r="D72" s="12">
        <v>1326</v>
      </c>
      <c r="E72" s="113">
        <v>16</v>
      </c>
      <c r="F72" s="1"/>
      <c r="G72" s="2">
        <f>$BS72/E72</f>
        <v>0.8125</v>
      </c>
      <c r="H72" s="72">
        <v>8</v>
      </c>
      <c r="I72" s="77">
        <f t="shared" si="59"/>
        <v>8</v>
      </c>
      <c r="J72" s="82"/>
      <c r="K72" s="9">
        <v>2023</v>
      </c>
      <c r="L72" s="9">
        <v>2023</v>
      </c>
      <c r="M72" s="24"/>
      <c r="N72" s="24"/>
      <c r="O72" s="24"/>
      <c r="P72" s="72">
        <f t="shared" ref="P72:P77" si="74">SUM(M72:O72)+H72</f>
        <v>8</v>
      </c>
      <c r="Q72" s="9"/>
      <c r="R72" s="9"/>
      <c r="S72" s="9"/>
      <c r="T72" s="9"/>
      <c r="U72" s="1">
        <f t="shared" si="63"/>
        <v>8</v>
      </c>
      <c r="V72" s="9"/>
      <c r="W72" s="9"/>
      <c r="X72" s="9"/>
      <c r="Y72" s="9"/>
      <c r="Z72" s="1">
        <f t="shared" si="64"/>
        <v>8</v>
      </c>
      <c r="AA72" s="9"/>
      <c r="AB72" s="9"/>
      <c r="AC72" s="9"/>
      <c r="AD72" s="9"/>
      <c r="AE72" s="1">
        <f t="shared" si="65"/>
        <v>8</v>
      </c>
      <c r="AF72" s="9"/>
      <c r="AG72" s="9"/>
      <c r="AH72" s="9"/>
      <c r="AI72" s="9"/>
      <c r="AJ72" s="1">
        <f t="shared" si="66"/>
        <v>8</v>
      </c>
      <c r="AK72" s="9"/>
      <c r="AL72" s="9"/>
      <c r="AM72" s="9"/>
      <c r="AN72" s="9"/>
      <c r="AO72" s="1">
        <f t="shared" si="67"/>
        <v>8</v>
      </c>
      <c r="AP72" s="9"/>
      <c r="AQ72" s="9"/>
      <c r="AR72" s="9">
        <v>5</v>
      </c>
      <c r="AS72" s="9"/>
      <c r="AT72" s="1">
        <f t="shared" si="68"/>
        <v>13</v>
      </c>
      <c r="AU72" s="9"/>
      <c r="AV72" s="9"/>
      <c r="AW72" s="9"/>
      <c r="AX72" s="9"/>
      <c r="AY72" s="1">
        <f t="shared" si="69"/>
        <v>13</v>
      </c>
      <c r="AZ72" s="9"/>
      <c r="BA72" s="9"/>
      <c r="BB72" s="9"/>
      <c r="BC72" s="9"/>
      <c r="BD72" s="1">
        <f t="shared" si="70"/>
        <v>13</v>
      </c>
      <c r="BE72" s="9"/>
      <c r="BF72" s="9"/>
      <c r="BG72" s="9"/>
      <c r="BH72" s="9"/>
      <c r="BI72" s="1">
        <f t="shared" si="71"/>
        <v>13</v>
      </c>
      <c r="BJ72" s="9"/>
      <c r="BK72" s="9"/>
      <c r="BL72" s="9"/>
      <c r="BM72" s="9"/>
      <c r="BN72" s="1">
        <f t="shared" si="72"/>
        <v>13</v>
      </c>
      <c r="BO72" s="9"/>
      <c r="BP72" s="9"/>
      <c r="BQ72" s="9"/>
      <c r="BR72" s="9"/>
      <c r="BS72" s="1">
        <f t="shared" si="73"/>
        <v>13</v>
      </c>
    </row>
    <row r="73" spans="1:71" s="196" customFormat="1" x14ac:dyDescent="0.25">
      <c r="A73" s="187"/>
      <c r="B73" s="190" t="s">
        <v>274</v>
      </c>
      <c r="C73" s="189">
        <v>6</v>
      </c>
      <c r="D73" s="189">
        <v>760</v>
      </c>
      <c r="E73" s="218">
        <v>13</v>
      </c>
      <c r="F73" s="190"/>
      <c r="G73" s="191">
        <f t="shared" ref="G73:G77" si="75">$BS73/E73</f>
        <v>1</v>
      </c>
      <c r="H73" s="192">
        <v>13</v>
      </c>
      <c r="I73" s="203">
        <f t="shared" si="59"/>
        <v>13</v>
      </c>
      <c r="J73" s="193"/>
      <c r="K73" s="194">
        <v>2023</v>
      </c>
      <c r="L73" s="194">
        <v>2023</v>
      </c>
      <c r="M73" s="194"/>
      <c r="N73" s="194"/>
      <c r="O73" s="194"/>
      <c r="P73" s="192">
        <f t="shared" si="74"/>
        <v>13</v>
      </c>
      <c r="Q73" s="194"/>
      <c r="R73" s="194"/>
      <c r="S73" s="194"/>
      <c r="T73" s="194"/>
      <c r="U73" s="190">
        <f>SUM(P73:T73)</f>
        <v>13</v>
      </c>
      <c r="V73" s="194"/>
      <c r="W73" s="194"/>
      <c r="X73" s="194"/>
      <c r="Y73" s="194"/>
      <c r="Z73" s="190">
        <f>SUM(U73:Y73)</f>
        <v>13</v>
      </c>
      <c r="AA73" s="194"/>
      <c r="AB73" s="194"/>
      <c r="AC73" s="194"/>
      <c r="AD73" s="194"/>
      <c r="AE73" s="190">
        <f>SUM(Z73:AD73)</f>
        <v>13</v>
      </c>
      <c r="AF73" s="194"/>
      <c r="AG73" s="194"/>
      <c r="AH73" s="194"/>
      <c r="AI73" s="194"/>
      <c r="AJ73" s="190">
        <f>SUM(AE73:AI73)</f>
        <v>13</v>
      </c>
      <c r="AK73" s="194"/>
      <c r="AL73" s="194"/>
      <c r="AM73" s="194"/>
      <c r="AN73" s="194"/>
      <c r="AO73" s="190">
        <f>SUM(AJ73:AN73)</f>
        <v>13</v>
      </c>
      <c r="AP73" s="194"/>
      <c r="AQ73" s="194"/>
      <c r="AR73" s="194"/>
      <c r="AS73" s="194"/>
      <c r="AT73" s="190">
        <f>SUM(AO73:AS73)</f>
        <v>13</v>
      </c>
      <c r="AU73" s="194"/>
      <c r="AV73" s="194"/>
      <c r="AW73" s="194"/>
      <c r="AX73" s="194"/>
      <c r="AY73" s="190">
        <f>SUM(AT73:AX73)</f>
        <v>13</v>
      </c>
      <c r="AZ73" s="194"/>
      <c r="BA73" s="194"/>
      <c r="BB73" s="194"/>
      <c r="BC73" s="194"/>
      <c r="BD73" s="190">
        <f>SUM(AY73:BC73)</f>
        <v>13</v>
      </c>
      <c r="BE73" s="194"/>
      <c r="BF73" s="194"/>
      <c r="BG73" s="194"/>
      <c r="BH73" s="194"/>
      <c r="BI73" s="190">
        <f>SUM(BD73:BH73)</f>
        <v>13</v>
      </c>
      <c r="BJ73" s="194"/>
      <c r="BK73" s="194"/>
      <c r="BL73" s="194"/>
      <c r="BM73" s="194"/>
      <c r="BN73" s="190">
        <f>SUM(BI73:BM73)</f>
        <v>13</v>
      </c>
      <c r="BO73" s="194"/>
      <c r="BP73" s="194"/>
      <c r="BQ73" s="194"/>
      <c r="BR73" s="194"/>
      <c r="BS73" s="190">
        <f>SUM(BN73:BR73)</f>
        <v>13</v>
      </c>
    </row>
    <row r="74" spans="1:71" x14ac:dyDescent="0.25">
      <c r="A74" s="20"/>
      <c r="B74" s="1" t="s">
        <v>391</v>
      </c>
      <c r="C74" s="12">
        <v>7</v>
      </c>
      <c r="D74" s="12"/>
      <c r="E74" s="113">
        <v>17</v>
      </c>
      <c r="F74" s="1"/>
      <c r="G74" s="2">
        <f t="shared" si="75"/>
        <v>0.29411764705882354</v>
      </c>
      <c r="H74" s="72">
        <v>2</v>
      </c>
      <c r="I74" s="77">
        <f t="shared" si="59"/>
        <v>2</v>
      </c>
      <c r="J74" s="82"/>
      <c r="K74" s="9"/>
      <c r="L74" s="9">
        <v>2023</v>
      </c>
      <c r="M74" s="9"/>
      <c r="N74" s="9"/>
      <c r="O74" s="9"/>
      <c r="P74" s="72">
        <f t="shared" si="74"/>
        <v>2</v>
      </c>
      <c r="Q74" s="9"/>
      <c r="R74" s="9"/>
      <c r="S74" s="9"/>
      <c r="T74" s="9"/>
      <c r="U74" s="1">
        <f>SUM(P74:T74)</f>
        <v>2</v>
      </c>
      <c r="V74" s="9"/>
      <c r="W74" s="9">
        <v>3</v>
      </c>
      <c r="X74" s="9"/>
      <c r="Y74" s="9"/>
      <c r="Z74" s="1">
        <f>SUM(U74:Y74)</f>
        <v>5</v>
      </c>
      <c r="AA74" s="9"/>
      <c r="AB74" s="9"/>
      <c r="AC74" s="9"/>
      <c r="AD74" s="9"/>
      <c r="AE74" s="1">
        <f>SUM(Z74:AD74)</f>
        <v>5</v>
      </c>
      <c r="AF74" s="9"/>
      <c r="AG74" s="9"/>
      <c r="AH74" s="9"/>
      <c r="AI74" s="9"/>
      <c r="AJ74" s="1">
        <f>SUM(AE74:AI74)</f>
        <v>5</v>
      </c>
      <c r="AK74" s="9"/>
      <c r="AL74" s="9"/>
      <c r="AM74" s="9"/>
      <c r="AN74" s="9"/>
      <c r="AO74" s="1">
        <f>SUM(AJ74:AN74)</f>
        <v>5</v>
      </c>
      <c r="AP74" s="9"/>
      <c r="AQ74" s="9"/>
      <c r="AR74" s="9"/>
      <c r="AS74" s="9"/>
      <c r="AT74" s="1">
        <f>SUM(AO74:AS74)</f>
        <v>5</v>
      </c>
      <c r="AU74" s="9"/>
      <c r="AV74" s="9"/>
      <c r="AW74" s="9"/>
      <c r="AX74" s="9"/>
      <c r="AY74" s="1">
        <f>SUM(AT74:AX74)</f>
        <v>5</v>
      </c>
      <c r="AZ74" s="9"/>
      <c r="BA74" s="9"/>
      <c r="BB74" s="9"/>
      <c r="BC74" s="9"/>
      <c r="BD74" s="1">
        <f>SUM(AY74:BC74)</f>
        <v>5</v>
      </c>
      <c r="BE74" s="9"/>
      <c r="BF74" s="9"/>
      <c r="BG74" s="9"/>
      <c r="BH74" s="9"/>
      <c r="BI74" s="1">
        <f>SUM(BD74:BH74)</f>
        <v>5</v>
      </c>
      <c r="BJ74" s="9"/>
      <c r="BK74" s="9"/>
      <c r="BL74" s="9"/>
      <c r="BM74" s="9"/>
      <c r="BN74" s="1">
        <f>SUM(BI74:BM74)</f>
        <v>5</v>
      </c>
      <c r="BO74" s="9"/>
      <c r="BP74" s="9"/>
      <c r="BQ74" s="9"/>
      <c r="BR74" s="9"/>
      <c r="BS74" s="1">
        <f>SUM(BN74:BR74)</f>
        <v>5</v>
      </c>
    </row>
    <row r="75" spans="1:71" ht="15" customHeight="1" x14ac:dyDescent="0.25">
      <c r="A75" s="20"/>
      <c r="B75" s="1" t="s">
        <v>217</v>
      </c>
      <c r="C75" s="12">
        <v>8</v>
      </c>
      <c r="D75" s="12">
        <v>7564</v>
      </c>
      <c r="E75" s="113">
        <v>74</v>
      </c>
      <c r="F75" s="1"/>
      <c r="G75" s="2">
        <f t="shared" si="75"/>
        <v>0.51351351351351349</v>
      </c>
      <c r="H75" s="72">
        <v>38</v>
      </c>
      <c r="I75" s="77">
        <f t="shared" si="59"/>
        <v>38</v>
      </c>
      <c r="J75" s="82"/>
      <c r="K75" s="9">
        <v>2023</v>
      </c>
      <c r="L75" s="9">
        <v>2023</v>
      </c>
      <c r="M75" s="9"/>
      <c r="N75" s="9"/>
      <c r="O75" s="9"/>
      <c r="P75" s="72">
        <f t="shared" si="74"/>
        <v>38</v>
      </c>
      <c r="Q75" s="9"/>
      <c r="R75" s="9"/>
      <c r="S75" s="9"/>
      <c r="T75" s="9"/>
      <c r="U75" s="1">
        <f t="shared" si="63"/>
        <v>38</v>
      </c>
      <c r="V75" s="9"/>
      <c r="W75" s="9"/>
      <c r="X75" s="9"/>
      <c r="Y75" s="9"/>
      <c r="Z75" s="1">
        <f t="shared" si="64"/>
        <v>38</v>
      </c>
      <c r="AA75" s="9"/>
      <c r="AB75" s="9"/>
      <c r="AC75" s="9"/>
      <c r="AD75" s="9"/>
      <c r="AE75" s="1">
        <f t="shared" si="65"/>
        <v>38</v>
      </c>
      <c r="AF75" s="9"/>
      <c r="AG75" s="9"/>
      <c r="AH75" s="9"/>
      <c r="AI75" s="9"/>
      <c r="AJ75" s="1">
        <f t="shared" si="66"/>
        <v>38</v>
      </c>
      <c r="AK75" s="9"/>
      <c r="AL75" s="9"/>
      <c r="AM75" s="9"/>
      <c r="AN75" s="9"/>
      <c r="AO75" s="1">
        <f t="shared" si="67"/>
        <v>38</v>
      </c>
      <c r="AP75" s="9"/>
      <c r="AQ75" s="9"/>
      <c r="AR75" s="9"/>
      <c r="AS75" s="9"/>
      <c r="AT75" s="1">
        <f t="shared" si="68"/>
        <v>38</v>
      </c>
      <c r="AU75" s="9"/>
      <c r="AV75" s="9"/>
      <c r="AW75" s="9"/>
      <c r="AX75" s="9"/>
      <c r="AY75" s="1">
        <f t="shared" si="69"/>
        <v>38</v>
      </c>
      <c r="AZ75" s="9"/>
      <c r="BA75" s="9"/>
      <c r="BB75" s="9"/>
      <c r="BC75" s="9"/>
      <c r="BD75" s="1">
        <f t="shared" si="70"/>
        <v>38</v>
      </c>
      <c r="BE75" s="9"/>
      <c r="BF75" s="9"/>
      <c r="BG75" s="9"/>
      <c r="BH75" s="9"/>
      <c r="BI75" s="1">
        <f t="shared" si="71"/>
        <v>38</v>
      </c>
      <c r="BJ75" s="9"/>
      <c r="BK75" s="9"/>
      <c r="BL75" s="9"/>
      <c r="BM75" s="9"/>
      <c r="BN75" s="1">
        <f t="shared" si="72"/>
        <v>38</v>
      </c>
      <c r="BO75" s="9"/>
      <c r="BP75" s="9"/>
      <c r="BQ75" s="9"/>
      <c r="BR75" s="9"/>
      <c r="BS75" s="1">
        <f t="shared" si="73"/>
        <v>38</v>
      </c>
    </row>
    <row r="76" spans="1:71" x14ac:dyDescent="0.25">
      <c r="A76" s="20"/>
      <c r="B76" s="1" t="s">
        <v>27</v>
      </c>
      <c r="C76" s="12">
        <v>10</v>
      </c>
      <c r="D76" s="12">
        <v>9367</v>
      </c>
      <c r="E76" s="16">
        <v>13</v>
      </c>
      <c r="F76" s="1"/>
      <c r="G76" s="2">
        <f t="shared" si="75"/>
        <v>0.92307692307692313</v>
      </c>
      <c r="H76" s="72">
        <v>6</v>
      </c>
      <c r="I76" s="77">
        <f t="shared" si="59"/>
        <v>6</v>
      </c>
      <c r="J76" s="82"/>
      <c r="K76" s="9">
        <v>2023</v>
      </c>
      <c r="L76" s="91">
        <v>2023</v>
      </c>
      <c r="M76" s="9"/>
      <c r="N76" s="9"/>
      <c r="O76" s="9"/>
      <c r="P76" s="72">
        <f t="shared" si="74"/>
        <v>6</v>
      </c>
      <c r="Q76" s="9"/>
      <c r="R76" s="9"/>
      <c r="S76" s="9"/>
      <c r="T76" s="9"/>
      <c r="U76" s="1">
        <f t="shared" si="63"/>
        <v>6</v>
      </c>
      <c r="V76" s="9"/>
      <c r="W76" s="9"/>
      <c r="X76" s="9"/>
      <c r="Y76" s="9"/>
      <c r="Z76" s="1">
        <f t="shared" si="64"/>
        <v>6</v>
      </c>
      <c r="AA76" s="9"/>
      <c r="AB76" s="9"/>
      <c r="AC76" s="9">
        <v>6</v>
      </c>
      <c r="AD76" s="9"/>
      <c r="AE76" s="1">
        <f t="shared" si="65"/>
        <v>12</v>
      </c>
      <c r="AF76" s="9"/>
      <c r="AG76" s="9"/>
      <c r="AH76" s="9"/>
      <c r="AI76" s="9"/>
      <c r="AJ76" s="1">
        <f t="shared" si="66"/>
        <v>12</v>
      </c>
      <c r="AK76" s="9"/>
      <c r="AL76" s="9"/>
      <c r="AM76" s="9"/>
      <c r="AN76" s="9"/>
      <c r="AO76" s="1">
        <f t="shared" si="67"/>
        <v>12</v>
      </c>
      <c r="AP76" s="9"/>
      <c r="AQ76" s="9"/>
      <c r="AR76" s="9"/>
      <c r="AS76" s="9"/>
      <c r="AT76" s="1">
        <f t="shared" si="68"/>
        <v>12</v>
      </c>
      <c r="AU76" s="9"/>
      <c r="AV76" s="9"/>
      <c r="AW76" s="9"/>
      <c r="AX76" s="9"/>
      <c r="AY76" s="1">
        <f t="shared" si="69"/>
        <v>12</v>
      </c>
      <c r="AZ76" s="9"/>
      <c r="BA76" s="9"/>
      <c r="BB76" s="9"/>
      <c r="BC76" s="9"/>
      <c r="BD76" s="1">
        <f t="shared" si="70"/>
        <v>12</v>
      </c>
      <c r="BE76" s="9"/>
      <c r="BF76" s="9"/>
      <c r="BG76" s="9"/>
      <c r="BH76" s="9"/>
      <c r="BI76" s="1">
        <f t="shared" si="71"/>
        <v>12</v>
      </c>
      <c r="BJ76" s="9"/>
      <c r="BK76" s="9"/>
      <c r="BL76" s="9"/>
      <c r="BM76" s="9"/>
      <c r="BN76" s="1">
        <f t="shared" si="72"/>
        <v>12</v>
      </c>
      <c r="BO76" s="9"/>
      <c r="BP76" s="9"/>
      <c r="BQ76" s="9"/>
      <c r="BR76" s="9"/>
      <c r="BS76" s="1">
        <f t="shared" si="73"/>
        <v>12</v>
      </c>
    </row>
    <row r="77" spans="1:71" x14ac:dyDescent="0.25">
      <c r="A77" s="20"/>
      <c r="B77" s="11" t="s">
        <v>288</v>
      </c>
      <c r="C77" s="10">
        <v>12</v>
      </c>
      <c r="D77" s="10">
        <v>753</v>
      </c>
      <c r="E77" s="140">
        <v>35</v>
      </c>
      <c r="F77" s="1"/>
      <c r="G77" s="2">
        <f t="shared" si="75"/>
        <v>0.94285714285714284</v>
      </c>
      <c r="H77" s="72">
        <v>9</v>
      </c>
      <c r="I77" s="77">
        <f t="shared" si="59"/>
        <v>9</v>
      </c>
      <c r="J77" s="82"/>
      <c r="K77" s="9">
        <v>2023</v>
      </c>
      <c r="L77" s="9">
        <v>2023</v>
      </c>
      <c r="M77" s="24"/>
      <c r="N77" s="24"/>
      <c r="O77" s="24"/>
      <c r="P77" s="72">
        <f t="shared" si="74"/>
        <v>9</v>
      </c>
      <c r="Q77" s="28"/>
      <c r="R77" s="9"/>
      <c r="S77" s="9"/>
      <c r="T77" s="9"/>
      <c r="U77" s="1">
        <f t="shared" si="63"/>
        <v>9</v>
      </c>
      <c r="V77" s="9"/>
      <c r="W77" s="9"/>
      <c r="X77" s="9">
        <v>24</v>
      </c>
      <c r="Y77" s="9"/>
      <c r="Z77" s="1">
        <f t="shared" si="64"/>
        <v>33</v>
      </c>
      <c r="AA77" s="9"/>
      <c r="AB77" s="9"/>
      <c r="AC77" s="9"/>
      <c r="AD77" s="9"/>
      <c r="AE77" s="1">
        <f t="shared" si="65"/>
        <v>33</v>
      </c>
      <c r="AF77" s="9"/>
      <c r="AG77" s="9"/>
      <c r="AH77" s="9"/>
      <c r="AI77" s="9"/>
      <c r="AJ77" s="1">
        <f t="shared" si="66"/>
        <v>33</v>
      </c>
      <c r="AK77" s="9"/>
      <c r="AL77" s="9"/>
      <c r="AM77" s="9"/>
      <c r="AN77" s="9"/>
      <c r="AO77" s="1">
        <f t="shared" si="67"/>
        <v>33</v>
      </c>
      <c r="AP77" s="9"/>
      <c r="AQ77" s="9"/>
      <c r="AR77" s="9"/>
      <c r="AS77" s="9"/>
      <c r="AT77" s="1">
        <f t="shared" si="68"/>
        <v>33</v>
      </c>
      <c r="AU77" s="9"/>
      <c r="AV77" s="9"/>
      <c r="AW77" s="9"/>
      <c r="AX77" s="9"/>
      <c r="AY77" s="1">
        <f t="shared" si="69"/>
        <v>33</v>
      </c>
      <c r="AZ77" s="9"/>
      <c r="BA77" s="9"/>
      <c r="BB77" s="9"/>
      <c r="BC77" s="9"/>
      <c r="BD77" s="1">
        <f t="shared" si="70"/>
        <v>33</v>
      </c>
      <c r="BE77" s="9"/>
      <c r="BF77" s="9"/>
      <c r="BG77" s="9"/>
      <c r="BH77" s="9"/>
      <c r="BI77" s="1">
        <f t="shared" si="71"/>
        <v>33</v>
      </c>
      <c r="BJ77" s="9"/>
      <c r="BK77" s="9"/>
      <c r="BL77" s="9"/>
      <c r="BM77" s="9"/>
      <c r="BN77" s="1">
        <f t="shared" si="72"/>
        <v>33</v>
      </c>
      <c r="BO77" s="9"/>
      <c r="BP77" s="9"/>
      <c r="BQ77" s="9"/>
      <c r="BR77" s="9"/>
      <c r="BS77" s="1">
        <f t="shared" si="73"/>
        <v>33</v>
      </c>
    </row>
    <row r="78" spans="1:71" x14ac:dyDescent="0.25">
      <c r="A78" s="4"/>
      <c r="B78" s="1"/>
      <c r="C78" s="1"/>
      <c r="D78" s="1"/>
      <c r="E78" s="1"/>
      <c r="F78" s="1"/>
      <c r="G78" s="1"/>
      <c r="H78" s="72"/>
      <c r="I78" s="72"/>
      <c r="J78" s="72"/>
      <c r="K78" s="1"/>
      <c r="L78" s="1"/>
      <c r="M78" s="72">
        <f t="shared" ref="M78:AR78" si="76">SUM(M71:M77)</f>
        <v>0</v>
      </c>
      <c r="N78" s="72">
        <f t="shared" si="76"/>
        <v>0</v>
      </c>
      <c r="O78" s="72">
        <f t="shared" si="76"/>
        <v>0</v>
      </c>
      <c r="P78" s="72">
        <f t="shared" si="76"/>
        <v>76</v>
      </c>
      <c r="Q78" s="72">
        <f t="shared" si="76"/>
        <v>0</v>
      </c>
      <c r="R78" s="72">
        <f t="shared" si="76"/>
        <v>0</v>
      </c>
      <c r="S78" s="72">
        <f t="shared" si="76"/>
        <v>0</v>
      </c>
      <c r="T78" s="72">
        <f t="shared" si="76"/>
        <v>0</v>
      </c>
      <c r="U78" s="72">
        <f t="shared" si="76"/>
        <v>76</v>
      </c>
      <c r="V78" s="72">
        <f t="shared" si="76"/>
        <v>0</v>
      </c>
      <c r="W78" s="72">
        <f t="shared" si="76"/>
        <v>3</v>
      </c>
      <c r="X78" s="72">
        <f t="shared" si="76"/>
        <v>24</v>
      </c>
      <c r="Y78" s="72">
        <f t="shared" si="76"/>
        <v>0</v>
      </c>
      <c r="Z78" s="72">
        <f t="shared" si="76"/>
        <v>103</v>
      </c>
      <c r="AA78" s="72">
        <f t="shared" si="76"/>
        <v>0</v>
      </c>
      <c r="AB78" s="72">
        <f t="shared" si="76"/>
        <v>0</v>
      </c>
      <c r="AC78" s="72">
        <f t="shared" si="76"/>
        <v>6</v>
      </c>
      <c r="AD78" s="72">
        <f t="shared" si="76"/>
        <v>0</v>
      </c>
      <c r="AE78" s="72">
        <f t="shared" si="76"/>
        <v>109</v>
      </c>
      <c r="AF78" s="72">
        <f t="shared" si="76"/>
        <v>0</v>
      </c>
      <c r="AG78" s="72">
        <f t="shared" si="76"/>
        <v>0</v>
      </c>
      <c r="AH78" s="72">
        <f t="shared" si="76"/>
        <v>0</v>
      </c>
      <c r="AI78" s="72">
        <f t="shared" si="76"/>
        <v>0</v>
      </c>
      <c r="AJ78" s="72">
        <f t="shared" si="76"/>
        <v>109</v>
      </c>
      <c r="AK78" s="72">
        <f t="shared" si="76"/>
        <v>0</v>
      </c>
      <c r="AL78" s="72">
        <f t="shared" si="76"/>
        <v>0</v>
      </c>
      <c r="AM78" s="72">
        <f t="shared" si="76"/>
        <v>0</v>
      </c>
      <c r="AN78" s="72">
        <f t="shared" si="76"/>
        <v>0</v>
      </c>
      <c r="AO78" s="72">
        <f t="shared" si="76"/>
        <v>109</v>
      </c>
      <c r="AP78" s="72">
        <f t="shared" si="76"/>
        <v>0</v>
      </c>
      <c r="AQ78" s="72">
        <f t="shared" si="76"/>
        <v>0</v>
      </c>
      <c r="AR78" s="72">
        <f t="shared" si="76"/>
        <v>5</v>
      </c>
      <c r="AS78" s="72">
        <f t="shared" ref="AS78:BS78" si="77">SUM(AS71:AS77)</f>
        <v>0</v>
      </c>
      <c r="AT78" s="72">
        <f t="shared" si="77"/>
        <v>114</v>
      </c>
      <c r="AU78" s="72">
        <f t="shared" si="77"/>
        <v>0</v>
      </c>
      <c r="AV78" s="72">
        <f t="shared" si="77"/>
        <v>0</v>
      </c>
      <c r="AW78" s="72">
        <f t="shared" si="77"/>
        <v>0</v>
      </c>
      <c r="AX78" s="72">
        <f t="shared" si="77"/>
        <v>0</v>
      </c>
      <c r="AY78" s="72">
        <f t="shared" si="77"/>
        <v>114</v>
      </c>
      <c r="AZ78" s="72">
        <f t="shared" si="77"/>
        <v>0</v>
      </c>
      <c r="BA78" s="72">
        <f t="shared" si="77"/>
        <v>0</v>
      </c>
      <c r="BB78" s="72">
        <f t="shared" si="77"/>
        <v>0</v>
      </c>
      <c r="BC78" s="72">
        <f t="shared" si="77"/>
        <v>0</v>
      </c>
      <c r="BD78" s="72">
        <f t="shared" si="77"/>
        <v>114</v>
      </c>
      <c r="BE78" s="72">
        <f t="shared" si="77"/>
        <v>0</v>
      </c>
      <c r="BF78" s="72">
        <f t="shared" si="77"/>
        <v>0</v>
      </c>
      <c r="BG78" s="72">
        <f t="shared" si="77"/>
        <v>0</v>
      </c>
      <c r="BH78" s="72">
        <f t="shared" si="77"/>
        <v>0</v>
      </c>
      <c r="BI78" s="72">
        <f t="shared" si="77"/>
        <v>114</v>
      </c>
      <c r="BJ78" s="72">
        <f t="shared" si="77"/>
        <v>0</v>
      </c>
      <c r="BK78" s="72">
        <f t="shared" si="77"/>
        <v>0</v>
      </c>
      <c r="BL78" s="72">
        <f t="shared" si="77"/>
        <v>0</v>
      </c>
      <c r="BM78" s="72">
        <f t="shared" si="77"/>
        <v>0</v>
      </c>
      <c r="BN78" s="72">
        <f t="shared" si="77"/>
        <v>114</v>
      </c>
      <c r="BO78" s="72">
        <f t="shared" si="77"/>
        <v>0</v>
      </c>
      <c r="BP78" s="72">
        <f t="shared" si="77"/>
        <v>0</v>
      </c>
      <c r="BQ78" s="72">
        <f t="shared" si="77"/>
        <v>0</v>
      </c>
      <c r="BR78" s="72">
        <f t="shared" si="77"/>
        <v>0</v>
      </c>
      <c r="BS78" s="72">
        <f t="shared" si="77"/>
        <v>114</v>
      </c>
    </row>
    <row r="79" spans="1:71" x14ac:dyDescent="0.25">
      <c r="A79" s="1"/>
      <c r="B79" s="1" t="s">
        <v>229</v>
      </c>
      <c r="C79" s="1">
        <f>COUNT(C72:C77)</f>
        <v>6</v>
      </c>
      <c r="D79" s="1"/>
      <c r="E79" s="1">
        <f>SUM(E71:E77)</f>
        <v>168</v>
      </c>
      <c r="F79" s="1">
        <f>SUM(E71:E77)+1</f>
        <v>169</v>
      </c>
      <c r="G79" s="2">
        <f>$BS78/F79</f>
        <v>0.67455621301775148</v>
      </c>
      <c r="H79" s="72">
        <f>SUM(H71:H77)</f>
        <v>76</v>
      </c>
      <c r="I79" s="72">
        <f>SUM(I71:I77)</f>
        <v>76</v>
      </c>
      <c r="J79" s="72">
        <f>SUM(J71:J77)</f>
        <v>0</v>
      </c>
      <c r="K79" s="1"/>
      <c r="L79" s="1"/>
      <c r="M79" s="1"/>
      <c r="N79" s="1"/>
      <c r="O79" s="1"/>
      <c r="P79" s="2">
        <f>P78/F79</f>
        <v>0.44970414201183434</v>
      </c>
      <c r="Q79" s="1"/>
      <c r="R79" s="1">
        <f>M78+R78</f>
        <v>0</v>
      </c>
      <c r="S79" s="1">
        <f>N78+S78</f>
        <v>0</v>
      </c>
      <c r="T79" s="1">
        <f>O78+T78</f>
        <v>0</v>
      </c>
      <c r="U79" s="2">
        <f>U78/F79</f>
        <v>0.44970414201183434</v>
      </c>
      <c r="V79" s="1"/>
      <c r="W79" s="1">
        <f>R79+W78</f>
        <v>3</v>
      </c>
      <c r="X79" s="1">
        <f>S79+X78</f>
        <v>24</v>
      </c>
      <c r="Y79" s="1">
        <f>T79+Y78</f>
        <v>0</v>
      </c>
      <c r="Z79" s="2">
        <f>Z78/F79</f>
        <v>0.60946745562130178</v>
      </c>
      <c r="AA79" s="1"/>
      <c r="AB79" s="1">
        <f>W79+AB78</f>
        <v>3</v>
      </c>
      <c r="AC79" s="1">
        <f>X79+AC78</f>
        <v>30</v>
      </c>
      <c r="AD79" s="1">
        <f>Y79+AD78</f>
        <v>0</v>
      </c>
      <c r="AE79" s="2">
        <f>AE78/F79</f>
        <v>0.6449704142011834</v>
      </c>
      <c r="AF79" s="1"/>
      <c r="AG79" s="1">
        <f>AB79+AG78</f>
        <v>3</v>
      </c>
      <c r="AH79" s="1">
        <f>AC79+AH78</f>
        <v>30</v>
      </c>
      <c r="AI79" s="1">
        <f>AD79+AI78</f>
        <v>0</v>
      </c>
      <c r="AJ79" s="2">
        <f>AJ78/F79</f>
        <v>0.6449704142011834</v>
      </c>
      <c r="AK79" s="1"/>
      <c r="AL79" s="1">
        <f>AG79+AL78</f>
        <v>3</v>
      </c>
      <c r="AM79" s="1">
        <f>AH79+AM78</f>
        <v>30</v>
      </c>
      <c r="AN79" s="1">
        <f>AI79+AN78</f>
        <v>0</v>
      </c>
      <c r="AO79" s="2">
        <f>AO78/F79</f>
        <v>0.6449704142011834</v>
      </c>
      <c r="AP79" s="1"/>
      <c r="AQ79" s="1">
        <f>AL79+AQ78</f>
        <v>3</v>
      </c>
      <c r="AR79" s="1">
        <f>AM79+AR78</f>
        <v>35</v>
      </c>
      <c r="AS79" s="1">
        <f>AN79+AS78</f>
        <v>0</v>
      </c>
      <c r="AT79" s="2">
        <f>AT78/F79</f>
        <v>0.67455621301775148</v>
      </c>
      <c r="AU79" s="1"/>
      <c r="AV79" s="1">
        <f>AQ79+AV78</f>
        <v>3</v>
      </c>
      <c r="AW79" s="1">
        <f>AR79+AW78</f>
        <v>35</v>
      </c>
      <c r="AX79" s="1">
        <f>AS79+AX78</f>
        <v>0</v>
      </c>
      <c r="AY79" s="2">
        <f>AY78/F79</f>
        <v>0.67455621301775148</v>
      </c>
      <c r="AZ79" s="1"/>
      <c r="BA79" s="1">
        <f>AV79+BA78</f>
        <v>3</v>
      </c>
      <c r="BB79" s="1">
        <f>AW79+BB78</f>
        <v>35</v>
      </c>
      <c r="BC79" s="1">
        <f>AX79+BC78</f>
        <v>0</v>
      </c>
      <c r="BD79" s="2">
        <f>BD78/F79</f>
        <v>0.67455621301775148</v>
      </c>
      <c r="BE79" s="1"/>
      <c r="BF79" s="1">
        <f>BA79+BF78</f>
        <v>3</v>
      </c>
      <c r="BG79" s="1">
        <f>BB79+BG78</f>
        <v>35</v>
      </c>
      <c r="BH79" s="1">
        <f>BC79+BH78</f>
        <v>0</v>
      </c>
      <c r="BI79" s="2">
        <f>BI78/F79</f>
        <v>0.67455621301775148</v>
      </c>
      <c r="BJ79" s="1"/>
      <c r="BK79" s="1">
        <f>BF79+BK78</f>
        <v>3</v>
      </c>
      <c r="BL79" s="1">
        <f>BG79+BL78</f>
        <v>35</v>
      </c>
      <c r="BM79" s="1">
        <f>BH79+BM78</f>
        <v>0</v>
      </c>
      <c r="BN79" s="2">
        <f>BN78/F79</f>
        <v>0.67455621301775148</v>
      </c>
      <c r="BO79" s="1"/>
      <c r="BP79" s="1">
        <f>BK79+BP78</f>
        <v>3</v>
      </c>
      <c r="BQ79" s="1">
        <f>BL79+BQ78</f>
        <v>35</v>
      </c>
      <c r="BR79" s="1">
        <f>BM79+BR78</f>
        <v>0</v>
      </c>
      <c r="BS79" s="2">
        <f>BS78/F79</f>
        <v>0.67455621301775148</v>
      </c>
    </row>
  </sheetData>
  <mergeCells count="12">
    <mergeCell ref="AK1:AO1"/>
    <mergeCell ref="M1:P1"/>
    <mergeCell ref="Q1:U1"/>
    <mergeCell ref="V1:Z1"/>
    <mergeCell ref="AA1:AE1"/>
    <mergeCell ref="AF1:AJ1"/>
    <mergeCell ref="BO1:BS1"/>
    <mergeCell ref="AP1:AT1"/>
    <mergeCell ref="AU1:AY1"/>
    <mergeCell ref="AZ1:BD1"/>
    <mergeCell ref="BE1:BI1"/>
    <mergeCell ref="BJ1:BN1"/>
  </mergeCells>
  <phoneticPr fontId="9" type="noConversion"/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BS43"/>
  <sheetViews>
    <sheetView zoomScale="150" workbookViewId="0">
      <pane xSplit="12" ySplit="2" topLeftCell="AO3" activePane="bottomRight" state="frozen"/>
      <selection activeCell="A19" sqref="A19:XFD48"/>
      <selection pane="topRight" activeCell="A19" sqref="A19:XFD48"/>
      <selection pane="bottomLeft" activeCell="A19" sqref="A19:XFD48"/>
      <selection pane="bottomRight" activeCell="AS16" sqref="AS16"/>
    </sheetView>
  </sheetViews>
  <sheetFormatPr defaultColWidth="8.85546875" defaultRowHeight="15" x14ac:dyDescent="0.25"/>
  <cols>
    <col min="1" max="1" width="11.5703125" bestFit="1" customWidth="1"/>
    <col min="2" max="2" width="18.85546875" customWidth="1"/>
    <col min="3" max="3" width="4.42578125" customWidth="1"/>
    <col min="4" max="4" width="5.28515625" customWidth="1"/>
    <col min="5" max="5" width="5.42578125" customWidth="1"/>
    <col min="6" max="6" width="5.140625" bestFit="1" customWidth="1"/>
    <col min="7" max="7" width="8.28515625" bestFit="1" customWidth="1"/>
    <col min="8" max="8" width="5.140625" style="80" customWidth="1"/>
    <col min="9" max="9" width="8" style="80" customWidth="1"/>
    <col min="10" max="10" width="5" style="80" customWidth="1"/>
    <col min="11" max="11" width="5.5703125" bestFit="1" customWidth="1"/>
    <col min="12" max="12" width="9.28515625" bestFit="1" customWidth="1"/>
    <col min="13" max="15" width="3" customWidth="1"/>
    <col min="16" max="16" width="8" customWidth="1"/>
    <col min="17" max="17" width="4" customWidth="1"/>
    <col min="18" max="20" width="3" customWidth="1"/>
    <col min="21" max="21" width="8" customWidth="1"/>
    <col min="22" max="25" width="3" customWidth="1"/>
    <col min="26" max="26" width="8" customWidth="1"/>
    <col min="27" max="30" width="3" customWidth="1"/>
    <col min="31" max="31" width="8" customWidth="1"/>
    <col min="32" max="35" width="3" customWidth="1"/>
    <col min="36" max="36" width="8" customWidth="1"/>
    <col min="37" max="40" width="3" customWidth="1"/>
    <col min="41" max="41" width="8" customWidth="1"/>
    <col min="42" max="45" width="3" customWidth="1"/>
    <col min="46" max="46" width="8" customWidth="1"/>
    <col min="47" max="50" width="3" customWidth="1"/>
    <col min="51" max="51" width="8" customWidth="1"/>
    <col min="52" max="55" width="3" customWidth="1"/>
    <col min="56" max="56" width="8" customWidth="1"/>
    <col min="57" max="58" width="3" customWidth="1"/>
    <col min="59" max="59" width="4.28515625" customWidth="1"/>
    <col min="60" max="60" width="3" customWidth="1"/>
    <col min="61" max="61" width="9.5703125" customWidth="1"/>
    <col min="62" max="63" width="3" customWidth="1"/>
    <col min="64" max="64" width="4.28515625" customWidth="1"/>
    <col min="65" max="65" width="3" customWidth="1"/>
    <col min="66" max="66" width="8" customWidth="1"/>
    <col min="67" max="68" width="3" customWidth="1"/>
    <col min="69" max="69" width="5.140625" customWidth="1"/>
    <col min="70" max="70" width="3" customWidth="1"/>
    <col min="71" max="71" width="8" customWidth="1"/>
  </cols>
  <sheetData>
    <row r="1" spans="1:71" x14ac:dyDescent="0.25">
      <c r="A1" s="33"/>
      <c r="B1" s="33"/>
      <c r="C1" s="33"/>
      <c r="D1" s="33"/>
      <c r="E1" s="33"/>
      <c r="F1" s="33"/>
      <c r="G1" s="33"/>
      <c r="H1" s="78"/>
      <c r="I1" s="78"/>
      <c r="J1" s="78"/>
      <c r="K1" s="33"/>
      <c r="L1" s="33"/>
      <c r="M1" s="279" t="s">
        <v>320</v>
      </c>
      <c r="N1" s="280"/>
      <c r="O1" s="280"/>
      <c r="P1" s="281"/>
      <c r="Q1" s="279" t="s">
        <v>121</v>
      </c>
      <c r="R1" s="280"/>
      <c r="S1" s="280"/>
      <c r="T1" s="280"/>
      <c r="U1" s="281"/>
      <c r="V1" s="279" t="s">
        <v>276</v>
      </c>
      <c r="W1" s="280"/>
      <c r="X1" s="280"/>
      <c r="Y1" s="280"/>
      <c r="Z1" s="281"/>
      <c r="AA1" s="279" t="s">
        <v>135</v>
      </c>
      <c r="AB1" s="280"/>
      <c r="AC1" s="280"/>
      <c r="AD1" s="280"/>
      <c r="AE1" s="281"/>
      <c r="AF1" s="279" t="s">
        <v>136</v>
      </c>
      <c r="AG1" s="280"/>
      <c r="AH1" s="280"/>
      <c r="AI1" s="280"/>
      <c r="AJ1" s="281"/>
      <c r="AK1" s="279" t="s">
        <v>70</v>
      </c>
      <c r="AL1" s="280"/>
      <c r="AM1" s="280"/>
      <c r="AN1" s="280"/>
      <c r="AO1" s="281"/>
      <c r="AP1" s="279" t="s">
        <v>71</v>
      </c>
      <c r="AQ1" s="280"/>
      <c r="AR1" s="280"/>
      <c r="AS1" s="280"/>
      <c r="AT1" s="281"/>
      <c r="AU1" s="279" t="s">
        <v>48</v>
      </c>
      <c r="AV1" s="280"/>
      <c r="AW1" s="280"/>
      <c r="AX1" s="280"/>
      <c r="AY1" s="281"/>
      <c r="AZ1" s="279" t="s">
        <v>49</v>
      </c>
      <c r="BA1" s="280"/>
      <c r="BB1" s="280"/>
      <c r="BC1" s="280"/>
      <c r="BD1" s="281"/>
      <c r="BE1" s="279" t="s">
        <v>43</v>
      </c>
      <c r="BF1" s="280"/>
      <c r="BG1" s="280"/>
      <c r="BH1" s="280"/>
      <c r="BI1" s="281"/>
      <c r="BJ1" s="279" t="s">
        <v>212</v>
      </c>
      <c r="BK1" s="280"/>
      <c r="BL1" s="280"/>
      <c r="BM1" s="280"/>
      <c r="BN1" s="281"/>
      <c r="BO1" s="279" t="s">
        <v>300</v>
      </c>
      <c r="BP1" s="280"/>
      <c r="BQ1" s="280"/>
      <c r="BR1" s="280"/>
      <c r="BS1" s="281"/>
    </row>
    <row r="2" spans="1:71" s="15" customFormat="1" ht="30.75" customHeight="1" thickBot="1" x14ac:dyDescent="0.3">
      <c r="A2" s="6" t="s">
        <v>51</v>
      </c>
      <c r="B2" s="6" t="s">
        <v>9</v>
      </c>
      <c r="C2" s="6" t="s">
        <v>60</v>
      </c>
      <c r="D2" s="6" t="s">
        <v>61</v>
      </c>
      <c r="E2" s="73" t="s">
        <v>339</v>
      </c>
      <c r="F2" s="7" t="s">
        <v>154</v>
      </c>
      <c r="G2" s="7" t="s">
        <v>138</v>
      </c>
      <c r="H2" s="79" t="s">
        <v>338</v>
      </c>
      <c r="I2" s="79" t="s">
        <v>337</v>
      </c>
      <c r="J2" s="79" t="s">
        <v>139</v>
      </c>
      <c r="K2" s="6" t="s">
        <v>255</v>
      </c>
      <c r="L2" s="6" t="s">
        <v>165</v>
      </c>
      <c r="M2" s="7" t="s">
        <v>192</v>
      </c>
      <c r="N2" s="7" t="s">
        <v>193</v>
      </c>
      <c r="O2" s="7" t="s">
        <v>108</v>
      </c>
      <c r="P2" s="7" t="s">
        <v>109</v>
      </c>
      <c r="Q2" s="7" t="s">
        <v>110</v>
      </c>
      <c r="R2" s="7" t="s">
        <v>192</v>
      </c>
      <c r="S2" s="7" t="s">
        <v>193</v>
      </c>
      <c r="T2" s="7" t="s">
        <v>108</v>
      </c>
      <c r="U2" s="7" t="s">
        <v>109</v>
      </c>
      <c r="V2" s="7" t="s">
        <v>110</v>
      </c>
      <c r="W2" s="7" t="s">
        <v>192</v>
      </c>
      <c r="X2" s="7" t="s">
        <v>193</v>
      </c>
      <c r="Y2" s="7" t="s">
        <v>108</v>
      </c>
      <c r="Z2" s="7" t="s">
        <v>109</v>
      </c>
      <c r="AA2" s="7" t="s">
        <v>110</v>
      </c>
      <c r="AB2" s="7" t="s">
        <v>192</v>
      </c>
      <c r="AC2" s="7" t="s">
        <v>193</v>
      </c>
      <c r="AD2" s="7" t="s">
        <v>108</v>
      </c>
      <c r="AE2" s="7" t="s">
        <v>109</v>
      </c>
      <c r="AF2" s="7" t="s">
        <v>110</v>
      </c>
      <c r="AG2" s="7" t="s">
        <v>192</v>
      </c>
      <c r="AH2" s="7" t="s">
        <v>193</v>
      </c>
      <c r="AI2" s="7" t="s">
        <v>108</v>
      </c>
      <c r="AJ2" s="7" t="s">
        <v>109</v>
      </c>
      <c r="AK2" s="7" t="s">
        <v>110</v>
      </c>
      <c r="AL2" s="7" t="s">
        <v>192</v>
      </c>
      <c r="AM2" s="7" t="s">
        <v>193</v>
      </c>
      <c r="AN2" s="7" t="s">
        <v>108</v>
      </c>
      <c r="AO2" s="7" t="s">
        <v>109</v>
      </c>
      <c r="AP2" s="7" t="s">
        <v>110</v>
      </c>
      <c r="AQ2" s="7" t="s">
        <v>192</v>
      </c>
      <c r="AR2" s="7" t="s">
        <v>193</v>
      </c>
      <c r="AS2" s="7" t="s">
        <v>108</v>
      </c>
      <c r="AT2" s="7" t="s">
        <v>109</v>
      </c>
      <c r="AU2" s="7" t="s">
        <v>110</v>
      </c>
      <c r="AV2" s="7" t="s">
        <v>192</v>
      </c>
      <c r="AW2" s="7" t="s">
        <v>193</v>
      </c>
      <c r="AX2" s="7" t="s">
        <v>108</v>
      </c>
      <c r="AY2" s="7" t="s">
        <v>109</v>
      </c>
      <c r="AZ2" s="7" t="s">
        <v>110</v>
      </c>
      <c r="BA2" s="7" t="s">
        <v>192</v>
      </c>
      <c r="BB2" s="7" t="s">
        <v>193</v>
      </c>
      <c r="BC2" s="7" t="s">
        <v>108</v>
      </c>
      <c r="BD2" s="7" t="s">
        <v>109</v>
      </c>
      <c r="BE2" s="7" t="s">
        <v>110</v>
      </c>
      <c r="BF2" s="7" t="s">
        <v>192</v>
      </c>
      <c r="BG2" s="7" t="s">
        <v>193</v>
      </c>
      <c r="BH2" s="7" t="s">
        <v>108</v>
      </c>
      <c r="BI2" s="7" t="s">
        <v>109</v>
      </c>
      <c r="BJ2" s="7" t="s">
        <v>110</v>
      </c>
      <c r="BK2" s="7" t="s">
        <v>192</v>
      </c>
      <c r="BL2" s="7" t="s">
        <v>193</v>
      </c>
      <c r="BM2" s="7" t="s">
        <v>108</v>
      </c>
      <c r="BN2" s="7" t="s">
        <v>109</v>
      </c>
      <c r="BO2" s="7" t="s">
        <v>110</v>
      </c>
      <c r="BP2" s="7" t="s">
        <v>192</v>
      </c>
      <c r="BQ2" s="7" t="s">
        <v>193</v>
      </c>
      <c r="BR2" s="7" t="s">
        <v>108</v>
      </c>
      <c r="BS2" s="7" t="s">
        <v>109</v>
      </c>
    </row>
    <row r="3" spans="1:71" x14ac:dyDescent="0.25">
      <c r="A3" s="3" t="s">
        <v>42</v>
      </c>
      <c r="B3" s="4"/>
      <c r="C3" s="4"/>
      <c r="D3" s="4"/>
      <c r="E3" s="46"/>
      <c r="F3" s="1"/>
      <c r="G3" s="5"/>
      <c r="H3" s="77"/>
      <c r="I3" s="77"/>
      <c r="J3" s="81"/>
      <c r="K3" s="8">
        <v>2023</v>
      </c>
      <c r="L3" s="8">
        <v>2023</v>
      </c>
      <c r="M3" s="8"/>
      <c r="N3" s="8"/>
      <c r="O3" s="8"/>
      <c r="P3" s="77">
        <f>+SUM(M3:O3)+H3</f>
        <v>0</v>
      </c>
      <c r="Q3" s="8"/>
      <c r="R3" s="8"/>
      <c r="S3" s="8"/>
      <c r="T3" s="8"/>
      <c r="U3" s="1">
        <f t="shared" ref="U3:U17" si="0">SUM(P3:T3)</f>
        <v>0</v>
      </c>
      <c r="V3" s="8"/>
      <c r="W3" s="8"/>
      <c r="X3" s="8"/>
      <c r="Y3" s="8"/>
      <c r="Z3" s="1">
        <f t="shared" ref="Z3:Z17" si="1">SUM(U3:Y3)</f>
        <v>0</v>
      </c>
      <c r="AA3" s="8"/>
      <c r="AB3" s="8"/>
      <c r="AC3" s="8"/>
      <c r="AD3" s="8"/>
      <c r="AE3" s="1">
        <f t="shared" ref="AE3:AE17" si="2">SUM(Z3:AD3)</f>
        <v>0</v>
      </c>
      <c r="AF3" s="8"/>
      <c r="AG3" s="8"/>
      <c r="AH3" s="8"/>
      <c r="AI3" s="8"/>
      <c r="AJ3" s="1">
        <f t="shared" ref="AJ3:AJ17" si="3">SUM(AE3:AI3)</f>
        <v>0</v>
      </c>
      <c r="AK3" s="8"/>
      <c r="AL3" s="8"/>
      <c r="AM3" s="8"/>
      <c r="AN3" s="8"/>
      <c r="AO3" s="1">
        <f t="shared" ref="AO3:AO17" si="4">SUM(AJ3:AN3)</f>
        <v>0</v>
      </c>
      <c r="AP3" s="8"/>
      <c r="AQ3" s="8"/>
      <c r="AR3" s="8"/>
      <c r="AS3" s="8"/>
      <c r="AT3" s="1">
        <f t="shared" ref="AT3:AT17" si="5">SUM(AO3:AS3)</f>
        <v>0</v>
      </c>
      <c r="AU3" s="8"/>
      <c r="AV3" s="8"/>
      <c r="AW3" s="8"/>
      <c r="AX3" s="8"/>
      <c r="AY3" s="1">
        <f t="shared" ref="AY3:AY17" si="6">SUM(AT3:AX3)</f>
        <v>0</v>
      </c>
      <c r="AZ3" s="8"/>
      <c r="BA3" s="8"/>
      <c r="BB3" s="8"/>
      <c r="BC3" s="8"/>
      <c r="BD3" s="1">
        <f t="shared" ref="BD3:BD17" si="7">SUM(AY3:BC3)</f>
        <v>0</v>
      </c>
      <c r="BE3" s="8"/>
      <c r="BF3" s="8"/>
      <c r="BG3" s="8"/>
      <c r="BH3" s="8"/>
      <c r="BI3" s="1">
        <f t="shared" ref="BI3:BI17" si="8">SUM(BD3:BH3)</f>
        <v>0</v>
      </c>
      <c r="BJ3" s="8"/>
      <c r="BK3" s="8"/>
      <c r="BL3" s="8"/>
      <c r="BM3" s="8"/>
      <c r="BN3" s="1">
        <f t="shared" ref="BN3:BN17" si="9">SUM(BI3:BM3)</f>
        <v>0</v>
      </c>
      <c r="BO3" s="8"/>
      <c r="BP3" s="8"/>
      <c r="BQ3" s="8"/>
      <c r="BR3" s="8"/>
      <c r="BS3" s="1">
        <f t="shared" ref="BS3:BS17" si="10">SUM(BN3:BR3)</f>
        <v>0</v>
      </c>
    </row>
    <row r="4" spans="1:71" x14ac:dyDescent="0.25">
      <c r="B4" s="25" t="s">
        <v>250</v>
      </c>
      <c r="C4" s="24">
        <v>1</v>
      </c>
      <c r="D4" s="24">
        <v>6676</v>
      </c>
      <c r="E4" s="24">
        <v>36</v>
      </c>
      <c r="F4" s="1"/>
      <c r="G4" s="5">
        <f>$BS4/E4</f>
        <v>0.63888888888888884</v>
      </c>
      <c r="H4" s="77">
        <v>23</v>
      </c>
      <c r="I4" s="77">
        <f t="shared" ref="I4:I15" si="11">+H4+J4</f>
        <v>23</v>
      </c>
      <c r="J4" s="82"/>
      <c r="K4" s="8">
        <v>2023</v>
      </c>
      <c r="L4" s="9">
        <v>2023</v>
      </c>
      <c r="M4" s="9"/>
      <c r="N4" s="9"/>
      <c r="O4" s="9"/>
      <c r="P4" s="72">
        <f>+H4+SUM(M4:O4)</f>
        <v>23</v>
      </c>
      <c r="Q4" s="9"/>
      <c r="R4" s="9"/>
      <c r="S4" s="9"/>
      <c r="T4" s="9"/>
      <c r="U4" s="1">
        <f t="shared" si="0"/>
        <v>23</v>
      </c>
      <c r="V4" s="9"/>
      <c r="W4" s="9"/>
      <c r="X4" s="9"/>
      <c r="Y4" s="9"/>
      <c r="Z4" s="1">
        <f t="shared" si="1"/>
        <v>23</v>
      </c>
      <c r="AA4" s="9"/>
      <c r="AB4" s="9"/>
      <c r="AC4" s="9"/>
      <c r="AD4" s="9"/>
      <c r="AE4" s="1">
        <f t="shared" si="2"/>
        <v>23</v>
      </c>
      <c r="AF4" s="9"/>
      <c r="AG4" s="9"/>
      <c r="AH4" s="9"/>
      <c r="AI4" s="9"/>
      <c r="AJ4" s="1">
        <f t="shared" si="3"/>
        <v>23</v>
      </c>
      <c r="AK4" s="9"/>
      <c r="AL4" s="9"/>
      <c r="AM4" s="9"/>
      <c r="AN4" s="9"/>
      <c r="AO4" s="1">
        <f t="shared" si="4"/>
        <v>23</v>
      </c>
      <c r="AP4" s="9"/>
      <c r="AQ4" s="9"/>
      <c r="AR4" s="9"/>
      <c r="AS4" s="9"/>
      <c r="AT4" s="1">
        <f t="shared" si="5"/>
        <v>23</v>
      </c>
      <c r="AU4" s="9"/>
      <c r="AV4" s="9"/>
      <c r="AW4" s="9"/>
      <c r="AX4" s="9"/>
      <c r="AY4" s="1">
        <f t="shared" si="6"/>
        <v>23</v>
      </c>
      <c r="AZ4" s="9"/>
      <c r="BA4" s="9"/>
      <c r="BB4" s="9"/>
      <c r="BC4" s="9"/>
      <c r="BD4" s="1">
        <f t="shared" si="7"/>
        <v>23</v>
      </c>
      <c r="BE4" s="9"/>
      <c r="BF4" s="9"/>
      <c r="BG4" s="9"/>
      <c r="BH4" s="9"/>
      <c r="BI4" s="1">
        <f t="shared" si="8"/>
        <v>23</v>
      </c>
      <c r="BJ4" s="9"/>
      <c r="BK4" s="9"/>
      <c r="BL4" s="9"/>
      <c r="BM4" s="9"/>
      <c r="BN4" s="1">
        <f t="shared" si="9"/>
        <v>23</v>
      </c>
      <c r="BO4" s="9"/>
      <c r="BP4" s="9"/>
      <c r="BQ4" s="9"/>
      <c r="BR4" s="9"/>
      <c r="BS4" s="1">
        <f t="shared" si="10"/>
        <v>23</v>
      </c>
    </row>
    <row r="5" spans="1:71" s="196" customFormat="1" x14ac:dyDescent="0.25">
      <c r="A5" s="190"/>
      <c r="B5" s="194" t="s">
        <v>150</v>
      </c>
      <c r="C5" s="217">
        <v>5</v>
      </c>
      <c r="D5" s="217">
        <v>8437</v>
      </c>
      <c r="E5" s="217">
        <v>15</v>
      </c>
      <c r="F5" s="190"/>
      <c r="G5" s="202">
        <f t="shared" ref="G5:G17" si="12">$BS5/E5</f>
        <v>1</v>
      </c>
      <c r="H5" s="203">
        <v>12</v>
      </c>
      <c r="I5" s="203">
        <f t="shared" si="11"/>
        <v>12</v>
      </c>
      <c r="J5" s="193"/>
      <c r="K5" s="204">
        <v>2023</v>
      </c>
      <c r="L5" s="194">
        <v>2023</v>
      </c>
      <c r="M5" s="194"/>
      <c r="N5" s="194"/>
      <c r="O5" s="194"/>
      <c r="P5" s="192">
        <f t="shared" ref="P5:P17" si="13">+H5+SUM(M5:O5)</f>
        <v>12</v>
      </c>
      <c r="Q5" s="194"/>
      <c r="R5" s="194"/>
      <c r="S5" s="194"/>
      <c r="T5" s="194"/>
      <c r="U5" s="190">
        <f t="shared" si="0"/>
        <v>12</v>
      </c>
      <c r="V5" s="194"/>
      <c r="W5" s="194"/>
      <c r="X5" s="194"/>
      <c r="Y5" s="194"/>
      <c r="Z5" s="190">
        <f t="shared" si="1"/>
        <v>12</v>
      </c>
      <c r="AA5" s="194"/>
      <c r="AB5" s="194"/>
      <c r="AC5" s="194"/>
      <c r="AD5" s="194"/>
      <c r="AE5" s="190">
        <f t="shared" si="2"/>
        <v>12</v>
      </c>
      <c r="AF5" s="194"/>
      <c r="AG5" s="194"/>
      <c r="AH5" s="194"/>
      <c r="AI5" s="194"/>
      <c r="AJ5" s="190">
        <f t="shared" si="3"/>
        <v>12</v>
      </c>
      <c r="AK5" s="194"/>
      <c r="AL5" s="194"/>
      <c r="AM5" s="194"/>
      <c r="AN5" s="194"/>
      <c r="AO5" s="190">
        <f t="shared" si="4"/>
        <v>12</v>
      </c>
      <c r="AP5" s="194"/>
      <c r="AQ5" s="194"/>
      <c r="AR5" s="194">
        <v>3</v>
      </c>
      <c r="AS5" s="194"/>
      <c r="AT5" s="190">
        <f t="shared" si="5"/>
        <v>15</v>
      </c>
      <c r="AU5" s="194"/>
      <c r="AV5" s="194"/>
      <c r="AW5" s="194"/>
      <c r="AX5" s="194"/>
      <c r="AY5" s="190">
        <f t="shared" si="6"/>
        <v>15</v>
      </c>
      <c r="AZ5" s="194"/>
      <c r="BA5" s="194"/>
      <c r="BB5" s="194"/>
      <c r="BC5" s="194"/>
      <c r="BD5" s="190">
        <f t="shared" si="7"/>
        <v>15</v>
      </c>
      <c r="BE5" s="194"/>
      <c r="BF5" s="194"/>
      <c r="BG5" s="194"/>
      <c r="BH5" s="194"/>
      <c r="BI5" s="190">
        <f t="shared" si="8"/>
        <v>15</v>
      </c>
      <c r="BJ5" s="194"/>
      <c r="BK5" s="194"/>
      <c r="BL5" s="194"/>
      <c r="BM5" s="194"/>
      <c r="BN5" s="190">
        <f t="shared" si="9"/>
        <v>15</v>
      </c>
      <c r="BO5" s="194"/>
      <c r="BP5" s="194"/>
      <c r="BQ5" s="194"/>
      <c r="BR5" s="194"/>
      <c r="BS5" s="190">
        <f t="shared" si="10"/>
        <v>15</v>
      </c>
    </row>
    <row r="6" spans="1:71" s="196" customFormat="1" x14ac:dyDescent="0.25">
      <c r="A6" s="190"/>
      <c r="B6" s="194" t="s">
        <v>166</v>
      </c>
      <c r="C6" s="217">
        <v>9</v>
      </c>
      <c r="D6" s="217">
        <v>3438</v>
      </c>
      <c r="E6" s="217">
        <v>12</v>
      </c>
      <c r="F6" s="190"/>
      <c r="G6" s="202">
        <f t="shared" si="12"/>
        <v>1</v>
      </c>
      <c r="H6" s="203">
        <v>12</v>
      </c>
      <c r="I6" s="203">
        <f t="shared" si="11"/>
        <v>12</v>
      </c>
      <c r="J6" s="193"/>
      <c r="K6" s="204">
        <v>2023</v>
      </c>
      <c r="L6" s="194">
        <v>2023</v>
      </c>
      <c r="M6" s="194"/>
      <c r="N6" s="194"/>
      <c r="O6" s="194"/>
      <c r="P6" s="192">
        <f t="shared" si="13"/>
        <v>12</v>
      </c>
      <c r="Q6" s="194"/>
      <c r="R6" s="194"/>
      <c r="S6" s="194"/>
      <c r="T6" s="194"/>
      <c r="U6" s="190">
        <f t="shared" si="0"/>
        <v>12</v>
      </c>
      <c r="V6" s="194"/>
      <c r="W6" s="194"/>
      <c r="X6" s="194"/>
      <c r="Y6" s="194"/>
      <c r="Z6" s="190">
        <f t="shared" si="1"/>
        <v>12</v>
      </c>
      <c r="AA6" s="194"/>
      <c r="AB6" s="194"/>
      <c r="AC6" s="194"/>
      <c r="AD6" s="194"/>
      <c r="AE6" s="190">
        <f t="shared" si="2"/>
        <v>12</v>
      </c>
      <c r="AF6" s="194"/>
      <c r="AG6" s="194"/>
      <c r="AH6" s="194"/>
      <c r="AI6" s="194"/>
      <c r="AJ6" s="190">
        <f t="shared" si="3"/>
        <v>12</v>
      </c>
      <c r="AK6" s="194"/>
      <c r="AL6" s="194"/>
      <c r="AM6" s="194"/>
      <c r="AN6" s="194"/>
      <c r="AO6" s="190">
        <f t="shared" si="4"/>
        <v>12</v>
      </c>
      <c r="AP6" s="194"/>
      <c r="AQ6" s="194"/>
      <c r="AR6" s="194"/>
      <c r="AS6" s="194"/>
      <c r="AT6" s="190">
        <f t="shared" si="5"/>
        <v>12</v>
      </c>
      <c r="AU6" s="194"/>
      <c r="AV6" s="194"/>
      <c r="AW6" s="194"/>
      <c r="AX6" s="194"/>
      <c r="AY6" s="190">
        <f t="shared" si="6"/>
        <v>12</v>
      </c>
      <c r="AZ6" s="194"/>
      <c r="BA6" s="194"/>
      <c r="BB6" s="194"/>
      <c r="BC6" s="194"/>
      <c r="BD6" s="190">
        <f t="shared" si="7"/>
        <v>12</v>
      </c>
      <c r="BE6" s="194"/>
      <c r="BF6" s="194"/>
      <c r="BG6" s="194"/>
      <c r="BH6" s="194"/>
      <c r="BI6" s="190">
        <f t="shared" si="8"/>
        <v>12</v>
      </c>
      <c r="BJ6" s="194"/>
      <c r="BK6" s="194"/>
      <c r="BL6" s="194"/>
      <c r="BM6" s="194"/>
      <c r="BN6" s="190">
        <f t="shared" si="9"/>
        <v>12</v>
      </c>
      <c r="BO6" s="194"/>
      <c r="BP6" s="194"/>
      <c r="BQ6" s="194"/>
      <c r="BR6" s="194"/>
      <c r="BS6" s="190">
        <f t="shared" si="10"/>
        <v>12</v>
      </c>
    </row>
    <row r="7" spans="1:71" s="92" customFormat="1" x14ac:dyDescent="0.25">
      <c r="A7" s="88"/>
      <c r="B7" s="91" t="s">
        <v>89</v>
      </c>
      <c r="C7" s="109">
        <v>16</v>
      </c>
      <c r="D7" s="109">
        <v>2489</v>
      </c>
      <c r="E7" s="109">
        <v>64</v>
      </c>
      <c r="F7" s="88"/>
      <c r="G7" s="5">
        <f t="shared" si="12"/>
        <v>0.9375</v>
      </c>
      <c r="H7" s="96">
        <v>49</v>
      </c>
      <c r="I7" s="96">
        <f t="shared" si="11"/>
        <v>50</v>
      </c>
      <c r="J7" s="97">
        <v>1</v>
      </c>
      <c r="K7" s="98">
        <v>2023</v>
      </c>
      <c r="L7" s="91">
        <v>2023</v>
      </c>
      <c r="M7" s="91"/>
      <c r="N7" s="91"/>
      <c r="O7" s="91"/>
      <c r="P7" s="90">
        <f t="shared" si="13"/>
        <v>49</v>
      </c>
      <c r="Q7" s="91"/>
      <c r="R7" s="91">
        <v>2</v>
      </c>
      <c r="S7" s="91"/>
      <c r="T7" s="91"/>
      <c r="U7" s="88">
        <f t="shared" si="0"/>
        <v>51</v>
      </c>
      <c r="V7" s="91"/>
      <c r="W7" s="91">
        <v>1</v>
      </c>
      <c r="X7" s="91"/>
      <c r="Y7" s="91"/>
      <c r="Z7" s="88">
        <f t="shared" si="1"/>
        <v>52</v>
      </c>
      <c r="AA7" s="91"/>
      <c r="AB7" s="91"/>
      <c r="AC7" s="91"/>
      <c r="AD7" s="91"/>
      <c r="AE7" s="88">
        <f t="shared" si="2"/>
        <v>52</v>
      </c>
      <c r="AF7" s="91"/>
      <c r="AG7" s="91"/>
      <c r="AH7" s="91"/>
      <c r="AI7" s="91"/>
      <c r="AJ7" s="88">
        <f t="shared" si="3"/>
        <v>52</v>
      </c>
      <c r="AK7" s="91">
        <v>1</v>
      </c>
      <c r="AL7" s="91"/>
      <c r="AM7" s="91">
        <v>1</v>
      </c>
      <c r="AN7" s="91"/>
      <c r="AO7" s="88">
        <f t="shared" si="4"/>
        <v>54</v>
      </c>
      <c r="AP7" s="91"/>
      <c r="AQ7" s="91"/>
      <c r="AR7" s="91">
        <v>6</v>
      </c>
      <c r="AS7" s="91"/>
      <c r="AT7" s="88">
        <f t="shared" si="5"/>
        <v>60</v>
      </c>
      <c r="AU7" s="91"/>
      <c r="AV7" s="91"/>
      <c r="AW7" s="91"/>
      <c r="AX7" s="91"/>
      <c r="AY7" s="88">
        <f t="shared" si="6"/>
        <v>60</v>
      </c>
      <c r="AZ7" s="91"/>
      <c r="BA7" s="91"/>
      <c r="BB7" s="91"/>
      <c r="BC7" s="91"/>
      <c r="BD7" s="88">
        <f t="shared" si="7"/>
        <v>60</v>
      </c>
      <c r="BE7" s="91"/>
      <c r="BF7" s="91"/>
      <c r="BG7" s="91"/>
      <c r="BH7" s="91"/>
      <c r="BI7" s="88">
        <f t="shared" si="8"/>
        <v>60</v>
      </c>
      <c r="BJ7" s="91"/>
      <c r="BK7" s="91"/>
      <c r="BL7" s="91"/>
      <c r="BM7" s="91"/>
      <c r="BN7" s="88">
        <f t="shared" si="9"/>
        <v>60</v>
      </c>
      <c r="BO7" s="91"/>
      <c r="BP7" s="91"/>
      <c r="BQ7" s="91"/>
      <c r="BR7" s="91"/>
      <c r="BS7" s="88">
        <f t="shared" si="10"/>
        <v>60</v>
      </c>
    </row>
    <row r="8" spans="1:71" s="196" customFormat="1" x14ac:dyDescent="0.25">
      <c r="A8" s="190"/>
      <c r="B8" s="194" t="s">
        <v>132</v>
      </c>
      <c r="C8" s="217">
        <v>18</v>
      </c>
      <c r="D8" s="217">
        <v>1031</v>
      </c>
      <c r="E8" s="217">
        <v>16</v>
      </c>
      <c r="F8" s="190"/>
      <c r="G8" s="202">
        <f t="shared" si="12"/>
        <v>1</v>
      </c>
      <c r="H8" s="203">
        <v>11</v>
      </c>
      <c r="I8" s="203">
        <f t="shared" si="11"/>
        <v>11</v>
      </c>
      <c r="J8" s="193"/>
      <c r="K8" s="204">
        <v>2023</v>
      </c>
      <c r="L8" s="194">
        <v>2023</v>
      </c>
      <c r="M8" s="194"/>
      <c r="N8" s="194"/>
      <c r="O8" s="194"/>
      <c r="P8" s="192">
        <f t="shared" si="13"/>
        <v>11</v>
      </c>
      <c r="Q8" s="194"/>
      <c r="R8" s="194"/>
      <c r="S8" s="194"/>
      <c r="T8" s="194"/>
      <c r="U8" s="190">
        <f t="shared" si="0"/>
        <v>11</v>
      </c>
      <c r="V8" s="194"/>
      <c r="W8" s="194"/>
      <c r="X8" s="194"/>
      <c r="Y8" s="194"/>
      <c r="Z8" s="190">
        <f t="shared" si="1"/>
        <v>11</v>
      </c>
      <c r="AA8" s="194"/>
      <c r="AB8" s="194"/>
      <c r="AC8" s="194">
        <v>5</v>
      </c>
      <c r="AD8" s="194"/>
      <c r="AE8" s="190">
        <f t="shared" si="2"/>
        <v>16</v>
      </c>
      <c r="AF8" s="194"/>
      <c r="AG8" s="194"/>
      <c r="AH8" s="194"/>
      <c r="AI8" s="194"/>
      <c r="AJ8" s="190">
        <f t="shared" si="3"/>
        <v>16</v>
      </c>
      <c r="AK8" s="194"/>
      <c r="AL8" s="194"/>
      <c r="AM8" s="194"/>
      <c r="AN8" s="194"/>
      <c r="AO8" s="190">
        <f t="shared" si="4"/>
        <v>16</v>
      </c>
      <c r="AP8" s="194"/>
      <c r="AQ8" s="194"/>
      <c r="AR8" s="194"/>
      <c r="AS8" s="194"/>
      <c r="AT8" s="190">
        <f t="shared" si="5"/>
        <v>16</v>
      </c>
      <c r="AU8" s="194"/>
      <c r="AV8" s="194"/>
      <c r="AW8" s="194"/>
      <c r="AX8" s="194"/>
      <c r="AY8" s="190">
        <f t="shared" si="6"/>
        <v>16</v>
      </c>
      <c r="AZ8" s="194"/>
      <c r="BA8" s="194"/>
      <c r="BB8" s="194"/>
      <c r="BC8" s="194"/>
      <c r="BD8" s="190">
        <f t="shared" si="7"/>
        <v>16</v>
      </c>
      <c r="BE8" s="194"/>
      <c r="BF8" s="194"/>
      <c r="BG8" s="194"/>
      <c r="BH8" s="194"/>
      <c r="BI8" s="190">
        <f t="shared" si="8"/>
        <v>16</v>
      </c>
      <c r="BJ8" s="194"/>
      <c r="BK8" s="194"/>
      <c r="BL8" s="194"/>
      <c r="BM8" s="194"/>
      <c r="BN8" s="190">
        <f t="shared" si="9"/>
        <v>16</v>
      </c>
      <c r="BO8" s="194"/>
      <c r="BP8" s="194"/>
      <c r="BQ8" s="194"/>
      <c r="BR8" s="194"/>
      <c r="BS8" s="190">
        <f t="shared" si="10"/>
        <v>16</v>
      </c>
    </row>
    <row r="9" spans="1:71" x14ac:dyDescent="0.25">
      <c r="A9" s="1"/>
      <c r="B9" s="9" t="s">
        <v>85</v>
      </c>
      <c r="C9" s="24">
        <v>24</v>
      </c>
      <c r="D9" s="24">
        <v>8487</v>
      </c>
      <c r="E9" s="24">
        <v>27</v>
      </c>
      <c r="F9" s="1"/>
      <c r="G9" s="5">
        <f t="shared" si="12"/>
        <v>0.92592592592592593</v>
      </c>
      <c r="H9" s="77">
        <v>25</v>
      </c>
      <c r="I9" s="77">
        <f t="shared" si="11"/>
        <v>25</v>
      </c>
      <c r="J9" s="82"/>
      <c r="K9" s="8">
        <v>2023</v>
      </c>
      <c r="L9" s="9">
        <v>2023</v>
      </c>
      <c r="M9" s="9"/>
      <c r="N9" s="9"/>
      <c r="O9" s="9"/>
      <c r="P9" s="72">
        <f t="shared" si="13"/>
        <v>25</v>
      </c>
      <c r="Q9" s="9"/>
      <c r="R9" s="9"/>
      <c r="S9" s="9"/>
      <c r="T9" s="9"/>
      <c r="U9" s="1">
        <f t="shared" si="0"/>
        <v>25</v>
      </c>
      <c r="V9" s="9"/>
      <c r="W9" s="9"/>
      <c r="X9" s="9"/>
      <c r="Y9" s="9"/>
      <c r="Z9" s="1">
        <f t="shared" si="1"/>
        <v>25</v>
      </c>
      <c r="AA9" s="9"/>
      <c r="AB9" s="9"/>
      <c r="AC9" s="9"/>
      <c r="AD9" s="9"/>
      <c r="AE9" s="1">
        <f t="shared" si="2"/>
        <v>25</v>
      </c>
      <c r="AF9" s="9"/>
      <c r="AG9" s="9"/>
      <c r="AH9" s="9"/>
      <c r="AI9" s="9"/>
      <c r="AJ9" s="1">
        <f>SUM(AE9:AI9)</f>
        <v>25</v>
      </c>
      <c r="AK9" s="9"/>
      <c r="AL9" s="9"/>
      <c r="AM9" s="9"/>
      <c r="AN9" s="9"/>
      <c r="AO9" s="1">
        <f t="shared" si="4"/>
        <v>25</v>
      </c>
      <c r="AP9" s="9"/>
      <c r="AQ9" s="9"/>
      <c r="AR9" s="9"/>
      <c r="AS9" s="9"/>
      <c r="AT9" s="1">
        <f t="shared" si="5"/>
        <v>25</v>
      </c>
      <c r="AU9" s="9"/>
      <c r="AV9" s="9"/>
      <c r="AW9" s="9"/>
      <c r="AX9" s="9"/>
      <c r="AY9" s="1">
        <f t="shared" si="6"/>
        <v>25</v>
      </c>
      <c r="AZ9" s="9"/>
      <c r="BA9" s="9"/>
      <c r="BB9" s="9"/>
      <c r="BC9" s="9"/>
      <c r="BD9" s="1">
        <f t="shared" si="7"/>
        <v>25</v>
      </c>
      <c r="BE9" s="9"/>
      <c r="BF9" s="9"/>
      <c r="BG9" s="9"/>
      <c r="BH9" s="9"/>
      <c r="BI9" s="1">
        <f t="shared" si="8"/>
        <v>25</v>
      </c>
      <c r="BJ9" s="9"/>
      <c r="BK9" s="9"/>
      <c r="BL9" s="9"/>
      <c r="BM9" s="9"/>
      <c r="BN9" s="1">
        <f t="shared" si="9"/>
        <v>25</v>
      </c>
      <c r="BO9" s="9"/>
      <c r="BP9" s="9"/>
      <c r="BQ9" s="9"/>
      <c r="BR9" s="9"/>
      <c r="BS9" s="1">
        <f t="shared" si="10"/>
        <v>25</v>
      </c>
    </row>
    <row r="10" spans="1:71" s="213" customFormat="1" x14ac:dyDescent="0.25">
      <c r="A10" s="206"/>
      <c r="B10" s="207" t="s">
        <v>190</v>
      </c>
      <c r="C10" s="208">
        <v>25</v>
      </c>
      <c r="D10" s="208">
        <v>1863</v>
      </c>
      <c r="E10" s="208">
        <v>16</v>
      </c>
      <c r="F10" s="206"/>
      <c r="G10" s="202">
        <f t="shared" si="12"/>
        <v>1</v>
      </c>
      <c r="H10" s="209">
        <v>13</v>
      </c>
      <c r="I10" s="209">
        <f t="shared" si="11"/>
        <v>13</v>
      </c>
      <c r="J10" s="210"/>
      <c r="K10" s="211">
        <v>2023</v>
      </c>
      <c r="L10" s="207">
        <v>2023</v>
      </c>
      <c r="M10" s="207"/>
      <c r="N10" s="207"/>
      <c r="O10" s="207"/>
      <c r="P10" s="212">
        <f t="shared" si="13"/>
        <v>13</v>
      </c>
      <c r="Q10" s="207"/>
      <c r="R10" s="207"/>
      <c r="S10" s="207">
        <v>3</v>
      </c>
      <c r="T10" s="207"/>
      <c r="U10" s="206">
        <f t="shared" si="0"/>
        <v>16</v>
      </c>
      <c r="V10" s="207"/>
      <c r="W10" s="207"/>
      <c r="X10" s="207"/>
      <c r="Y10" s="207"/>
      <c r="Z10" s="206">
        <f t="shared" si="1"/>
        <v>16</v>
      </c>
      <c r="AA10" s="207"/>
      <c r="AB10" s="207"/>
      <c r="AC10" s="207"/>
      <c r="AD10" s="207"/>
      <c r="AE10" s="206">
        <f t="shared" si="2"/>
        <v>16</v>
      </c>
      <c r="AF10" s="207"/>
      <c r="AG10" s="207"/>
      <c r="AH10" s="207"/>
      <c r="AI10" s="207"/>
      <c r="AJ10" s="206">
        <f t="shared" si="3"/>
        <v>16</v>
      </c>
      <c r="AK10" s="207"/>
      <c r="AL10" s="207"/>
      <c r="AM10" s="207"/>
      <c r="AN10" s="207"/>
      <c r="AO10" s="206">
        <f t="shared" si="4"/>
        <v>16</v>
      </c>
      <c r="AP10" s="207"/>
      <c r="AQ10" s="207"/>
      <c r="AR10" s="207"/>
      <c r="AS10" s="207"/>
      <c r="AT10" s="206">
        <f t="shared" si="5"/>
        <v>16</v>
      </c>
      <c r="AU10" s="207"/>
      <c r="AV10" s="207"/>
      <c r="AW10" s="207"/>
      <c r="AX10" s="207"/>
      <c r="AY10" s="206">
        <f t="shared" si="6"/>
        <v>16</v>
      </c>
      <c r="AZ10" s="207"/>
      <c r="BA10" s="207"/>
      <c r="BB10" s="207"/>
      <c r="BC10" s="207"/>
      <c r="BD10" s="206">
        <f t="shared" si="7"/>
        <v>16</v>
      </c>
      <c r="BE10" s="207"/>
      <c r="BF10" s="207"/>
      <c r="BG10" s="207"/>
      <c r="BH10" s="207"/>
      <c r="BI10" s="206">
        <f t="shared" si="8"/>
        <v>16</v>
      </c>
      <c r="BJ10" s="207"/>
      <c r="BK10" s="207"/>
      <c r="BL10" s="207"/>
      <c r="BM10" s="207"/>
      <c r="BN10" s="206">
        <f t="shared" si="9"/>
        <v>16</v>
      </c>
      <c r="BO10" s="207"/>
      <c r="BP10" s="207"/>
      <c r="BQ10" s="207"/>
      <c r="BR10" s="207"/>
      <c r="BS10" s="206">
        <f t="shared" si="10"/>
        <v>16</v>
      </c>
    </row>
    <row r="11" spans="1:71" s="186" customFormat="1" x14ac:dyDescent="0.25">
      <c r="A11" s="177" t="s">
        <v>403</v>
      </c>
      <c r="B11" s="184" t="s">
        <v>77</v>
      </c>
      <c r="C11" s="205">
        <v>28</v>
      </c>
      <c r="D11" s="205">
        <v>3214</v>
      </c>
      <c r="E11" s="205">
        <v>11</v>
      </c>
      <c r="F11" s="177"/>
      <c r="G11" s="197">
        <f t="shared" si="12"/>
        <v>0.90909090909090906</v>
      </c>
      <c r="H11" s="198">
        <v>5</v>
      </c>
      <c r="I11" s="198">
        <f t="shared" si="11"/>
        <v>10</v>
      </c>
      <c r="J11" s="183">
        <v>5</v>
      </c>
      <c r="K11" s="199">
        <v>2023</v>
      </c>
      <c r="L11" s="184">
        <v>2023</v>
      </c>
      <c r="M11" s="184"/>
      <c r="N11" s="184"/>
      <c r="O11" s="184"/>
      <c r="P11" s="182">
        <f t="shared" si="13"/>
        <v>5</v>
      </c>
      <c r="Q11" s="184">
        <v>5</v>
      </c>
      <c r="R11" s="184"/>
      <c r="S11" s="184"/>
      <c r="T11" s="184"/>
      <c r="U11" s="177">
        <f t="shared" si="0"/>
        <v>10</v>
      </c>
      <c r="V11" s="184"/>
      <c r="W11" s="184"/>
      <c r="X11" s="184"/>
      <c r="Y11" s="184"/>
      <c r="Z11" s="177">
        <f t="shared" si="1"/>
        <v>10</v>
      </c>
      <c r="AA11" s="184"/>
      <c r="AB11" s="184"/>
      <c r="AC11" s="184"/>
      <c r="AD11" s="184"/>
      <c r="AE11" s="177">
        <f t="shared" si="2"/>
        <v>10</v>
      </c>
      <c r="AF11" s="184"/>
      <c r="AG11" s="184"/>
      <c r="AH11" s="184"/>
      <c r="AI11" s="184"/>
      <c r="AJ11" s="177">
        <f t="shared" si="3"/>
        <v>10</v>
      </c>
      <c r="AK11" s="184"/>
      <c r="AL11" s="184"/>
      <c r="AM11" s="184"/>
      <c r="AN11" s="184"/>
      <c r="AO11" s="177">
        <f t="shared" si="4"/>
        <v>10</v>
      </c>
      <c r="AP11" s="184"/>
      <c r="AQ11" s="184"/>
      <c r="AR11" s="184"/>
      <c r="AS11" s="184"/>
      <c r="AT11" s="177">
        <f t="shared" si="5"/>
        <v>10</v>
      </c>
      <c r="AU11" s="184"/>
      <c r="AV11" s="184"/>
      <c r="AW11" s="184"/>
      <c r="AX11" s="184"/>
      <c r="AY11" s="177">
        <f t="shared" si="6"/>
        <v>10</v>
      </c>
      <c r="AZ11" s="184"/>
      <c r="BA11" s="184"/>
      <c r="BB11" s="184"/>
      <c r="BC11" s="184"/>
      <c r="BD11" s="177">
        <f t="shared" si="7"/>
        <v>10</v>
      </c>
      <c r="BE11" s="184"/>
      <c r="BF11" s="184"/>
      <c r="BG11" s="184"/>
      <c r="BH11" s="184"/>
      <c r="BI11" s="177">
        <f t="shared" si="8"/>
        <v>10</v>
      </c>
      <c r="BJ11" s="184"/>
      <c r="BK11" s="184"/>
      <c r="BL11" s="184"/>
      <c r="BM11" s="184"/>
      <c r="BN11" s="177">
        <f t="shared" si="9"/>
        <v>10</v>
      </c>
      <c r="BO11" s="184"/>
      <c r="BP11" s="184"/>
      <c r="BQ11" s="184"/>
      <c r="BR11" s="184"/>
      <c r="BS11" s="177">
        <f t="shared" si="10"/>
        <v>10</v>
      </c>
    </row>
    <row r="12" spans="1:71" s="92" customFormat="1" x14ac:dyDescent="0.25">
      <c r="A12" s="88"/>
      <c r="B12" s="91" t="s">
        <v>357</v>
      </c>
      <c r="C12" s="109">
        <v>45</v>
      </c>
      <c r="D12" s="109">
        <v>9871</v>
      </c>
      <c r="E12" s="109">
        <v>35</v>
      </c>
      <c r="F12" s="88"/>
      <c r="G12" s="5">
        <f t="shared" si="12"/>
        <v>0.74285714285714288</v>
      </c>
      <c r="H12" s="96">
        <v>23</v>
      </c>
      <c r="I12" s="96">
        <f t="shared" si="11"/>
        <v>23</v>
      </c>
      <c r="J12" s="97"/>
      <c r="K12" s="98">
        <v>2023</v>
      </c>
      <c r="L12" s="91">
        <v>2023</v>
      </c>
      <c r="M12" s="91"/>
      <c r="N12" s="91"/>
      <c r="O12" s="91"/>
      <c r="P12" s="90">
        <f t="shared" si="13"/>
        <v>23</v>
      </c>
      <c r="Q12" s="91"/>
      <c r="R12" s="91"/>
      <c r="S12" s="91"/>
      <c r="T12" s="91"/>
      <c r="U12" s="88">
        <f t="shared" si="0"/>
        <v>23</v>
      </c>
      <c r="V12" s="91"/>
      <c r="W12" s="91"/>
      <c r="X12" s="91"/>
      <c r="Y12" s="91"/>
      <c r="Z12" s="88">
        <f t="shared" si="1"/>
        <v>23</v>
      </c>
      <c r="AA12" s="91"/>
      <c r="AB12" s="91"/>
      <c r="AC12" s="91"/>
      <c r="AD12" s="91"/>
      <c r="AE12" s="88">
        <f t="shared" si="2"/>
        <v>23</v>
      </c>
      <c r="AF12" s="91"/>
      <c r="AG12" s="91"/>
      <c r="AH12" s="91"/>
      <c r="AI12" s="91"/>
      <c r="AJ12" s="88">
        <f t="shared" si="3"/>
        <v>23</v>
      </c>
      <c r="AK12" s="91"/>
      <c r="AL12" s="91"/>
      <c r="AM12" s="91"/>
      <c r="AN12" s="91"/>
      <c r="AO12" s="88">
        <f t="shared" si="4"/>
        <v>23</v>
      </c>
      <c r="AP12" s="91"/>
      <c r="AQ12" s="91"/>
      <c r="AR12" s="91">
        <v>3</v>
      </c>
      <c r="AS12" s="91"/>
      <c r="AT12" s="88">
        <f t="shared" si="5"/>
        <v>26</v>
      </c>
      <c r="AU12" s="91"/>
      <c r="AV12" s="91"/>
      <c r="AW12" s="91"/>
      <c r="AX12" s="91"/>
      <c r="AY12" s="88">
        <f t="shared" si="6"/>
        <v>26</v>
      </c>
      <c r="AZ12" s="91"/>
      <c r="BA12" s="91"/>
      <c r="BB12" s="91"/>
      <c r="BC12" s="91"/>
      <c r="BD12" s="88">
        <f t="shared" si="7"/>
        <v>26</v>
      </c>
      <c r="BE12" s="91"/>
      <c r="BF12" s="91"/>
      <c r="BG12" s="91"/>
      <c r="BH12" s="91"/>
      <c r="BI12" s="88">
        <f t="shared" si="8"/>
        <v>26</v>
      </c>
      <c r="BJ12" s="91"/>
      <c r="BK12" s="91"/>
      <c r="BL12" s="91"/>
      <c r="BM12" s="91"/>
      <c r="BN12" s="88">
        <f t="shared" si="9"/>
        <v>26</v>
      </c>
      <c r="BO12" s="91"/>
      <c r="BP12" s="91"/>
      <c r="BQ12" s="91"/>
      <c r="BR12" s="91"/>
      <c r="BS12" s="88">
        <f t="shared" si="10"/>
        <v>26</v>
      </c>
    </row>
    <row r="13" spans="1:71" s="196" customFormat="1" x14ac:dyDescent="0.25">
      <c r="A13" s="190"/>
      <c r="B13" s="194" t="s">
        <v>235</v>
      </c>
      <c r="C13" s="217">
        <v>68</v>
      </c>
      <c r="D13" s="217">
        <v>6846</v>
      </c>
      <c r="E13" s="217">
        <v>15</v>
      </c>
      <c r="F13" s="190"/>
      <c r="G13" s="202">
        <f t="shared" si="12"/>
        <v>1</v>
      </c>
      <c r="H13" s="203">
        <v>13</v>
      </c>
      <c r="I13" s="203">
        <f t="shared" si="11"/>
        <v>14</v>
      </c>
      <c r="J13" s="193">
        <v>1</v>
      </c>
      <c r="K13" s="204">
        <v>2023</v>
      </c>
      <c r="L13" s="194">
        <v>2023</v>
      </c>
      <c r="M13" s="194"/>
      <c r="N13" s="194"/>
      <c r="O13" s="194"/>
      <c r="P13" s="192">
        <f t="shared" si="13"/>
        <v>13</v>
      </c>
      <c r="Q13" s="194"/>
      <c r="R13" s="194"/>
      <c r="S13" s="194"/>
      <c r="T13" s="194"/>
      <c r="U13" s="190">
        <f t="shared" si="0"/>
        <v>13</v>
      </c>
      <c r="V13" s="194">
        <v>1</v>
      </c>
      <c r="W13" s="194"/>
      <c r="X13" s="194">
        <v>1</v>
      </c>
      <c r="Y13" s="194"/>
      <c r="Z13" s="190">
        <f t="shared" si="1"/>
        <v>15</v>
      </c>
      <c r="AA13" s="194"/>
      <c r="AB13" s="194"/>
      <c r="AC13" s="194"/>
      <c r="AD13" s="194"/>
      <c r="AE13" s="190">
        <f t="shared" si="2"/>
        <v>15</v>
      </c>
      <c r="AF13" s="194"/>
      <c r="AG13" s="194"/>
      <c r="AH13" s="194"/>
      <c r="AI13" s="194"/>
      <c r="AJ13" s="190">
        <f t="shared" si="3"/>
        <v>15</v>
      </c>
      <c r="AK13" s="194"/>
      <c r="AL13" s="194"/>
      <c r="AM13" s="194"/>
      <c r="AN13" s="194"/>
      <c r="AO13" s="190">
        <f t="shared" si="4"/>
        <v>15</v>
      </c>
      <c r="AP13" s="194"/>
      <c r="AQ13" s="194"/>
      <c r="AR13" s="194"/>
      <c r="AS13" s="194"/>
      <c r="AT13" s="190">
        <f t="shared" si="5"/>
        <v>15</v>
      </c>
      <c r="AU13" s="194"/>
      <c r="AV13" s="194"/>
      <c r="AW13" s="194"/>
      <c r="AX13" s="194"/>
      <c r="AY13" s="190">
        <f t="shared" si="6"/>
        <v>15</v>
      </c>
      <c r="AZ13" s="194"/>
      <c r="BA13" s="194"/>
      <c r="BB13" s="194"/>
      <c r="BC13" s="194"/>
      <c r="BD13" s="190">
        <f t="shared" si="7"/>
        <v>15</v>
      </c>
      <c r="BE13" s="194"/>
      <c r="BF13" s="194"/>
      <c r="BG13" s="194"/>
      <c r="BH13" s="194"/>
      <c r="BI13" s="190">
        <f t="shared" si="8"/>
        <v>15</v>
      </c>
      <c r="BJ13" s="194"/>
      <c r="BK13" s="194"/>
      <c r="BL13" s="194"/>
      <c r="BM13" s="194"/>
      <c r="BN13" s="190">
        <f t="shared" si="9"/>
        <v>15</v>
      </c>
      <c r="BO13" s="194"/>
      <c r="BP13" s="194"/>
      <c r="BQ13" s="194"/>
      <c r="BR13" s="194"/>
      <c r="BS13" s="190">
        <f t="shared" si="10"/>
        <v>15</v>
      </c>
    </row>
    <row r="14" spans="1:71" x14ac:dyDescent="0.25">
      <c r="A14" s="1"/>
      <c r="B14" s="9" t="s">
        <v>243</v>
      </c>
      <c r="C14" s="24">
        <v>83</v>
      </c>
      <c r="D14" s="24">
        <v>3283</v>
      </c>
      <c r="E14" s="24">
        <v>23</v>
      </c>
      <c r="F14" s="1"/>
      <c r="G14" s="5">
        <f t="shared" si="12"/>
        <v>0.95652173913043481</v>
      </c>
      <c r="H14" s="77">
        <v>12</v>
      </c>
      <c r="I14" s="77">
        <f t="shared" si="11"/>
        <v>12</v>
      </c>
      <c r="J14" s="82"/>
      <c r="K14" s="8">
        <v>2023</v>
      </c>
      <c r="L14" s="9">
        <v>2023</v>
      </c>
      <c r="M14" s="9"/>
      <c r="N14" s="9"/>
      <c r="O14" s="9"/>
      <c r="P14" s="72">
        <f t="shared" si="13"/>
        <v>12</v>
      </c>
      <c r="Q14" s="9"/>
      <c r="R14" s="9"/>
      <c r="S14" s="9"/>
      <c r="T14" s="9"/>
      <c r="U14" s="1">
        <f t="shared" si="0"/>
        <v>12</v>
      </c>
      <c r="V14" s="9"/>
      <c r="W14" s="9"/>
      <c r="X14" s="9"/>
      <c r="Y14" s="9"/>
      <c r="Z14" s="1">
        <f t="shared" si="1"/>
        <v>12</v>
      </c>
      <c r="AA14" s="9"/>
      <c r="AB14" s="9"/>
      <c r="AC14" s="9"/>
      <c r="AD14" s="9"/>
      <c r="AE14" s="1">
        <f t="shared" si="2"/>
        <v>12</v>
      </c>
      <c r="AF14" s="9"/>
      <c r="AG14" s="9"/>
      <c r="AH14" s="9"/>
      <c r="AI14" s="9"/>
      <c r="AJ14" s="1">
        <f t="shared" si="3"/>
        <v>12</v>
      </c>
      <c r="AK14" s="9"/>
      <c r="AL14" s="9"/>
      <c r="AM14" s="9"/>
      <c r="AN14" s="9"/>
      <c r="AO14" s="1">
        <f t="shared" si="4"/>
        <v>12</v>
      </c>
      <c r="AP14" s="9"/>
      <c r="AQ14" s="9"/>
      <c r="AR14" s="9">
        <v>10</v>
      </c>
      <c r="AS14" s="9"/>
      <c r="AT14" s="1">
        <f t="shared" si="5"/>
        <v>22</v>
      </c>
      <c r="AU14" s="9"/>
      <c r="AV14" s="9"/>
      <c r="AW14" s="9"/>
      <c r="AX14" s="9"/>
      <c r="AY14" s="1">
        <f t="shared" si="6"/>
        <v>22</v>
      </c>
      <c r="AZ14" s="9"/>
      <c r="BA14" s="9"/>
      <c r="BB14" s="9"/>
      <c r="BC14" s="9"/>
      <c r="BD14" s="1">
        <f t="shared" si="7"/>
        <v>22</v>
      </c>
      <c r="BE14" s="9"/>
      <c r="BF14" s="9"/>
      <c r="BG14" s="9"/>
      <c r="BH14" s="9"/>
      <c r="BI14" s="1">
        <f t="shared" si="8"/>
        <v>22</v>
      </c>
      <c r="BJ14" s="9"/>
      <c r="BK14" s="9"/>
      <c r="BL14" s="9"/>
      <c r="BM14" s="9"/>
      <c r="BN14" s="1">
        <f t="shared" si="9"/>
        <v>22</v>
      </c>
      <c r="BO14" s="9"/>
      <c r="BP14" s="9"/>
      <c r="BQ14" s="9"/>
      <c r="BR14" s="9"/>
      <c r="BS14" s="1">
        <f t="shared" si="10"/>
        <v>22</v>
      </c>
    </row>
    <row r="15" spans="1:71" x14ac:dyDescent="0.25">
      <c r="A15" s="1"/>
      <c r="B15" s="9" t="s">
        <v>12</v>
      </c>
      <c r="C15" s="24">
        <v>86</v>
      </c>
      <c r="D15" s="24">
        <v>7340</v>
      </c>
      <c r="E15" s="24">
        <v>39</v>
      </c>
      <c r="F15" s="1"/>
      <c r="G15" s="5">
        <f t="shared" si="12"/>
        <v>0.84615384615384615</v>
      </c>
      <c r="H15" s="77">
        <v>33</v>
      </c>
      <c r="I15" s="77">
        <f t="shared" si="11"/>
        <v>33</v>
      </c>
      <c r="J15" s="82"/>
      <c r="K15" s="8">
        <v>2023</v>
      </c>
      <c r="L15" s="9">
        <v>2023</v>
      </c>
      <c r="M15" s="9"/>
      <c r="N15" s="9"/>
      <c r="O15" s="9"/>
      <c r="P15" s="72">
        <f t="shared" si="13"/>
        <v>33</v>
      </c>
      <c r="Q15" s="9"/>
      <c r="R15" s="9"/>
      <c r="S15" s="9"/>
      <c r="T15" s="9"/>
      <c r="U15" s="1">
        <f t="shared" si="0"/>
        <v>33</v>
      </c>
      <c r="V15" s="9"/>
      <c r="W15" s="9"/>
      <c r="X15" s="9"/>
      <c r="Y15" s="9"/>
      <c r="Z15" s="1">
        <f t="shared" si="1"/>
        <v>33</v>
      </c>
      <c r="AA15" s="9"/>
      <c r="AB15" s="9"/>
      <c r="AC15" s="9"/>
      <c r="AD15" s="9"/>
      <c r="AE15" s="1">
        <f t="shared" si="2"/>
        <v>33</v>
      </c>
      <c r="AF15" s="9"/>
      <c r="AG15" s="9"/>
      <c r="AH15" s="9"/>
      <c r="AI15" s="9"/>
      <c r="AJ15" s="1">
        <f t="shared" si="3"/>
        <v>33</v>
      </c>
      <c r="AK15" s="9"/>
      <c r="AL15" s="9"/>
      <c r="AM15" s="9"/>
      <c r="AN15" s="9"/>
      <c r="AO15" s="1">
        <f t="shared" si="4"/>
        <v>33</v>
      </c>
      <c r="AP15" s="9"/>
      <c r="AQ15" s="9"/>
      <c r="AR15" s="9"/>
      <c r="AS15" s="9"/>
      <c r="AT15" s="1">
        <f t="shared" si="5"/>
        <v>33</v>
      </c>
      <c r="AU15" s="9"/>
      <c r="AV15" s="9"/>
      <c r="AW15" s="9"/>
      <c r="AX15" s="9"/>
      <c r="AY15" s="1">
        <f t="shared" si="6"/>
        <v>33</v>
      </c>
      <c r="AZ15" s="9"/>
      <c r="BA15" s="9"/>
      <c r="BB15" s="9"/>
      <c r="BC15" s="9"/>
      <c r="BD15" s="1">
        <f t="shared" si="7"/>
        <v>33</v>
      </c>
      <c r="BE15" s="9"/>
      <c r="BF15" s="9"/>
      <c r="BG15" s="9"/>
      <c r="BH15" s="9"/>
      <c r="BI15" s="1">
        <f t="shared" si="8"/>
        <v>33</v>
      </c>
      <c r="BJ15" s="9"/>
      <c r="BK15" s="9"/>
      <c r="BL15" s="9"/>
      <c r="BM15" s="9"/>
      <c r="BN15" s="1">
        <f t="shared" si="9"/>
        <v>33</v>
      </c>
      <c r="BO15" s="9"/>
      <c r="BP15" s="9"/>
      <c r="BQ15" s="9"/>
      <c r="BR15" s="9"/>
      <c r="BS15" s="1">
        <f t="shared" si="10"/>
        <v>33</v>
      </c>
    </row>
    <row r="16" spans="1:71" x14ac:dyDescent="0.25">
      <c r="A16" s="1"/>
      <c r="B16" s="9" t="s">
        <v>86</v>
      </c>
      <c r="C16" s="24">
        <v>92</v>
      </c>
      <c r="D16" s="24">
        <v>1500</v>
      </c>
      <c r="E16" s="24">
        <v>41</v>
      </c>
      <c r="F16" s="1"/>
      <c r="G16" s="5">
        <f t="shared" si="12"/>
        <v>0.80487804878048785</v>
      </c>
      <c r="H16" s="77">
        <v>20</v>
      </c>
      <c r="I16" s="77">
        <f>+H16+J16</f>
        <v>21</v>
      </c>
      <c r="J16" s="82">
        <v>1</v>
      </c>
      <c r="K16" s="8">
        <v>2023</v>
      </c>
      <c r="L16" s="9">
        <v>2023</v>
      </c>
      <c r="M16" s="9"/>
      <c r="N16" s="9"/>
      <c r="O16" s="9"/>
      <c r="P16" s="72">
        <f t="shared" si="13"/>
        <v>20</v>
      </c>
      <c r="Q16" s="9"/>
      <c r="R16" s="9"/>
      <c r="S16" s="9"/>
      <c r="T16" s="9"/>
      <c r="U16" s="1">
        <f t="shared" si="0"/>
        <v>20</v>
      </c>
      <c r="V16" s="9"/>
      <c r="W16" s="9"/>
      <c r="X16" s="9"/>
      <c r="Y16" s="9"/>
      <c r="Z16" s="1">
        <f t="shared" si="1"/>
        <v>20</v>
      </c>
      <c r="AA16" s="9"/>
      <c r="AB16" s="9"/>
      <c r="AC16" s="9"/>
      <c r="AD16" s="9"/>
      <c r="AE16" s="1">
        <f t="shared" si="2"/>
        <v>20</v>
      </c>
      <c r="AF16" s="9"/>
      <c r="AG16" s="9"/>
      <c r="AH16" s="9"/>
      <c r="AI16" s="9">
        <v>1</v>
      </c>
      <c r="AJ16" s="1">
        <f t="shared" si="3"/>
        <v>21</v>
      </c>
      <c r="AK16" s="9"/>
      <c r="AL16" s="9"/>
      <c r="AM16" s="9">
        <v>11</v>
      </c>
      <c r="AN16" s="9"/>
      <c r="AO16" s="1">
        <f t="shared" si="4"/>
        <v>32</v>
      </c>
      <c r="AP16" s="9"/>
      <c r="AQ16" s="9">
        <v>1</v>
      </c>
      <c r="AR16" s="9"/>
      <c r="AS16" s="9"/>
      <c r="AT16" s="1">
        <f t="shared" si="5"/>
        <v>33</v>
      </c>
      <c r="AU16" s="9"/>
      <c r="AV16" s="9"/>
      <c r="AW16" s="9"/>
      <c r="AX16" s="9"/>
      <c r="AY16" s="1">
        <f t="shared" si="6"/>
        <v>33</v>
      </c>
      <c r="AZ16" s="9"/>
      <c r="BA16" s="9"/>
      <c r="BB16" s="9"/>
      <c r="BC16" s="9"/>
      <c r="BD16" s="1">
        <f t="shared" si="7"/>
        <v>33</v>
      </c>
      <c r="BE16" s="9"/>
      <c r="BF16" s="9"/>
      <c r="BG16" s="9"/>
      <c r="BH16" s="9"/>
      <c r="BI16" s="1">
        <f t="shared" si="8"/>
        <v>33</v>
      </c>
      <c r="BJ16" s="9"/>
      <c r="BK16" s="9"/>
      <c r="BL16" s="9"/>
      <c r="BM16" s="9"/>
      <c r="BN16" s="1">
        <f t="shared" si="9"/>
        <v>33</v>
      </c>
      <c r="BO16" s="9"/>
      <c r="BP16" s="9"/>
      <c r="BQ16" s="9"/>
      <c r="BR16" s="9"/>
      <c r="BS16" s="1">
        <f t="shared" si="10"/>
        <v>33</v>
      </c>
    </row>
    <row r="17" spans="1:71" x14ac:dyDescent="0.25">
      <c r="A17" s="1"/>
      <c r="B17" s="9" t="s">
        <v>349</v>
      </c>
      <c r="C17" s="24">
        <v>118</v>
      </c>
      <c r="D17" s="24">
        <v>3764</v>
      </c>
      <c r="E17" s="24">
        <v>11</v>
      </c>
      <c r="F17" s="1"/>
      <c r="G17" s="5">
        <f t="shared" si="12"/>
        <v>0.36363636363636365</v>
      </c>
      <c r="H17" s="77">
        <v>4</v>
      </c>
      <c r="I17" s="77">
        <f>+H17+J17</f>
        <v>4</v>
      </c>
      <c r="J17" s="82"/>
      <c r="K17" s="8">
        <v>2023</v>
      </c>
      <c r="L17" s="135">
        <v>2023</v>
      </c>
      <c r="M17" s="9"/>
      <c r="N17" s="9"/>
      <c r="O17" s="9"/>
      <c r="P17" s="72">
        <f t="shared" si="13"/>
        <v>4</v>
      </c>
      <c r="Q17" s="9"/>
      <c r="R17" s="9"/>
      <c r="S17" s="9"/>
      <c r="T17" s="9"/>
      <c r="U17" s="1">
        <f t="shared" si="0"/>
        <v>4</v>
      </c>
      <c r="V17" s="9"/>
      <c r="W17" s="9"/>
      <c r="Y17" s="9"/>
      <c r="Z17" s="1">
        <f t="shared" si="1"/>
        <v>4</v>
      </c>
      <c r="AA17" s="9"/>
      <c r="AB17" s="9"/>
      <c r="AC17" s="9"/>
      <c r="AD17" s="9"/>
      <c r="AE17" s="1">
        <f t="shared" si="2"/>
        <v>4</v>
      </c>
      <c r="AF17" s="9"/>
      <c r="AG17" s="9"/>
      <c r="AH17" s="9"/>
      <c r="AI17" s="9"/>
      <c r="AJ17" s="1">
        <f t="shared" si="3"/>
        <v>4</v>
      </c>
      <c r="AK17" s="9"/>
      <c r="AL17" s="9"/>
      <c r="AM17" s="9"/>
      <c r="AN17" s="9"/>
      <c r="AO17" s="1">
        <f t="shared" si="4"/>
        <v>4</v>
      </c>
      <c r="AP17" s="9"/>
      <c r="AQ17" s="9"/>
      <c r="AR17" s="9"/>
      <c r="AS17" s="9"/>
      <c r="AT17" s="1">
        <f t="shared" si="5"/>
        <v>4</v>
      </c>
      <c r="AU17" s="9"/>
      <c r="AV17" s="9"/>
      <c r="AW17" s="9"/>
      <c r="AX17" s="9"/>
      <c r="AY17" s="1">
        <f t="shared" si="6"/>
        <v>4</v>
      </c>
      <c r="AZ17" s="9"/>
      <c r="BA17" s="9"/>
      <c r="BB17" s="9"/>
      <c r="BC17" s="9"/>
      <c r="BD17" s="1">
        <f t="shared" si="7"/>
        <v>4</v>
      </c>
      <c r="BE17" s="9"/>
      <c r="BF17" s="9"/>
      <c r="BG17" s="9"/>
      <c r="BH17" s="9"/>
      <c r="BI17" s="1">
        <f t="shared" si="8"/>
        <v>4</v>
      </c>
      <c r="BJ17" s="9"/>
      <c r="BK17" s="9"/>
      <c r="BL17" s="9"/>
      <c r="BM17" s="9"/>
      <c r="BN17" s="1">
        <f t="shared" si="9"/>
        <v>4</v>
      </c>
      <c r="BO17" s="9"/>
      <c r="BP17" s="9"/>
      <c r="BQ17" s="9"/>
      <c r="BR17" s="9"/>
      <c r="BS17" s="1">
        <f t="shared" si="10"/>
        <v>4</v>
      </c>
    </row>
    <row r="18" spans="1:71" x14ac:dyDescent="0.25">
      <c r="A18" s="1"/>
      <c r="B18" s="1"/>
      <c r="C18" s="1"/>
      <c r="D18" s="1"/>
      <c r="E18" s="1"/>
      <c r="F18" s="1"/>
      <c r="G18" s="1"/>
      <c r="H18" s="72"/>
      <c r="I18" s="72"/>
      <c r="J18" s="72"/>
      <c r="K18" s="1"/>
      <c r="L18" s="1"/>
      <c r="M18" s="1">
        <f t="shared" ref="M18:W18" si="14">SUM(M3:M17)</f>
        <v>0</v>
      </c>
      <c r="N18" s="1">
        <f t="shared" si="14"/>
        <v>0</v>
      </c>
      <c r="O18" s="1">
        <f t="shared" si="14"/>
        <v>0</v>
      </c>
      <c r="P18" s="1">
        <f t="shared" si="14"/>
        <v>255</v>
      </c>
      <c r="Q18" s="1">
        <f t="shared" si="14"/>
        <v>5</v>
      </c>
      <c r="R18" s="1">
        <f t="shared" si="14"/>
        <v>2</v>
      </c>
      <c r="S18" s="1">
        <f t="shared" si="14"/>
        <v>3</v>
      </c>
      <c r="T18" s="1">
        <f t="shared" si="14"/>
        <v>0</v>
      </c>
      <c r="U18" s="1">
        <f t="shared" si="14"/>
        <v>265</v>
      </c>
      <c r="V18" s="1">
        <f t="shared" si="14"/>
        <v>1</v>
      </c>
      <c r="W18" s="1">
        <f t="shared" si="14"/>
        <v>1</v>
      </c>
      <c r="X18" s="1">
        <f>SUM(X3:X16)</f>
        <v>1</v>
      </c>
      <c r="Y18" s="1">
        <f t="shared" ref="Y18:AN18" si="15">SUM(Y3:Y17)</f>
        <v>0</v>
      </c>
      <c r="Z18" s="1">
        <f t="shared" si="15"/>
        <v>268</v>
      </c>
      <c r="AA18" s="1">
        <f t="shared" si="15"/>
        <v>0</v>
      </c>
      <c r="AB18" s="1">
        <f t="shared" si="15"/>
        <v>0</v>
      </c>
      <c r="AC18" s="1">
        <f t="shared" si="15"/>
        <v>5</v>
      </c>
      <c r="AD18" s="1">
        <f t="shared" si="15"/>
        <v>0</v>
      </c>
      <c r="AE18" s="1">
        <f t="shared" si="15"/>
        <v>273</v>
      </c>
      <c r="AF18" s="1">
        <f t="shared" si="15"/>
        <v>0</v>
      </c>
      <c r="AG18" s="1">
        <f t="shared" si="15"/>
        <v>0</v>
      </c>
      <c r="AH18" s="1">
        <f t="shared" si="15"/>
        <v>0</v>
      </c>
      <c r="AI18" s="1">
        <f t="shared" si="15"/>
        <v>1</v>
      </c>
      <c r="AJ18" s="1">
        <f t="shared" si="15"/>
        <v>274</v>
      </c>
      <c r="AK18" s="1">
        <f t="shared" si="15"/>
        <v>1</v>
      </c>
      <c r="AL18" s="1">
        <f t="shared" si="15"/>
        <v>0</v>
      </c>
      <c r="AM18" s="1">
        <f t="shared" si="15"/>
        <v>12</v>
      </c>
      <c r="AN18" s="1">
        <f t="shared" si="15"/>
        <v>0</v>
      </c>
      <c r="AO18" s="1">
        <f>SUM(AO3:AO16)</f>
        <v>283</v>
      </c>
      <c r="AP18" s="1">
        <f t="shared" ref="AP18:BS18" si="16">SUM(AP3:AP17)</f>
        <v>0</v>
      </c>
      <c r="AQ18" s="1">
        <f t="shared" si="16"/>
        <v>1</v>
      </c>
      <c r="AR18" s="1">
        <f t="shared" si="16"/>
        <v>22</v>
      </c>
      <c r="AS18" s="1">
        <f t="shared" si="16"/>
        <v>0</v>
      </c>
      <c r="AT18" s="1">
        <f t="shared" si="16"/>
        <v>310</v>
      </c>
      <c r="AU18" s="1">
        <f t="shared" si="16"/>
        <v>0</v>
      </c>
      <c r="AV18" s="1">
        <f t="shared" si="16"/>
        <v>0</v>
      </c>
      <c r="AW18" s="1">
        <f t="shared" si="16"/>
        <v>0</v>
      </c>
      <c r="AX18" s="1">
        <f t="shared" si="16"/>
        <v>0</v>
      </c>
      <c r="AY18" s="1">
        <f t="shared" si="16"/>
        <v>310</v>
      </c>
      <c r="AZ18" s="1">
        <f t="shared" si="16"/>
        <v>0</v>
      </c>
      <c r="BA18" s="1">
        <f t="shared" si="16"/>
        <v>0</v>
      </c>
      <c r="BB18" s="1">
        <f t="shared" si="16"/>
        <v>0</v>
      </c>
      <c r="BC18" s="1">
        <f t="shared" si="16"/>
        <v>0</v>
      </c>
      <c r="BD18" s="1">
        <f t="shared" si="16"/>
        <v>310</v>
      </c>
      <c r="BE18" s="1">
        <f t="shared" si="16"/>
        <v>0</v>
      </c>
      <c r="BF18" s="1">
        <f t="shared" si="16"/>
        <v>0</v>
      </c>
      <c r="BG18" s="1">
        <f t="shared" si="16"/>
        <v>0</v>
      </c>
      <c r="BH18" s="1">
        <f t="shared" si="16"/>
        <v>0</v>
      </c>
      <c r="BI18" s="1">
        <f t="shared" si="16"/>
        <v>310</v>
      </c>
      <c r="BJ18" s="1">
        <f t="shared" si="16"/>
        <v>0</v>
      </c>
      <c r="BK18" s="1">
        <f t="shared" si="16"/>
        <v>0</v>
      </c>
      <c r="BL18" s="1">
        <f t="shared" si="16"/>
        <v>0</v>
      </c>
      <c r="BM18" s="1">
        <f t="shared" si="16"/>
        <v>0</v>
      </c>
      <c r="BN18" s="1">
        <f t="shared" si="16"/>
        <v>310</v>
      </c>
      <c r="BO18" s="1">
        <f t="shared" si="16"/>
        <v>0</v>
      </c>
      <c r="BP18" s="1">
        <f t="shared" si="16"/>
        <v>0</v>
      </c>
      <c r="BQ18" s="1">
        <f t="shared" si="16"/>
        <v>0</v>
      </c>
      <c r="BR18" s="1">
        <f t="shared" si="16"/>
        <v>0</v>
      </c>
      <c r="BS18" s="1">
        <f t="shared" si="16"/>
        <v>310</v>
      </c>
    </row>
    <row r="19" spans="1:71" x14ac:dyDescent="0.25">
      <c r="A19" s="1"/>
      <c r="B19" s="1" t="s">
        <v>229</v>
      </c>
      <c r="C19" s="1">
        <f>COUNT(D4:D17)</f>
        <v>14</v>
      </c>
      <c r="D19" s="1"/>
      <c r="E19" s="1">
        <f>SUM(E3:E17)</f>
        <v>361</v>
      </c>
      <c r="F19" s="1">
        <f>SUM(E3:E17)+1</f>
        <v>362</v>
      </c>
      <c r="G19" s="2">
        <f>$BS18/F19</f>
        <v>0.85635359116022103</v>
      </c>
      <c r="H19" s="72">
        <f>SUM(H3:H18)</f>
        <v>255</v>
      </c>
      <c r="I19" s="72">
        <f>SUM(I3:I18)</f>
        <v>263</v>
      </c>
      <c r="J19" s="72">
        <f>SUM(J3:J17)</f>
        <v>8</v>
      </c>
      <c r="K19" s="1"/>
      <c r="L19" s="1"/>
      <c r="M19" s="1"/>
      <c r="N19" s="1"/>
      <c r="O19" s="1"/>
      <c r="P19" s="2">
        <f>P18/F19</f>
        <v>0.70441988950276246</v>
      </c>
      <c r="Q19" s="1"/>
      <c r="R19" s="1">
        <f>M18+R18</f>
        <v>2</v>
      </c>
      <c r="S19" s="1">
        <f>N18+S18</f>
        <v>3</v>
      </c>
      <c r="T19" s="1">
        <f>O18+T18</f>
        <v>0</v>
      </c>
      <c r="U19" s="2">
        <f>U18/F19</f>
        <v>0.73204419889502759</v>
      </c>
      <c r="V19" s="1"/>
      <c r="W19" s="1">
        <f>R19+W18</f>
        <v>3</v>
      </c>
      <c r="X19" s="1">
        <f>S19+X18</f>
        <v>4</v>
      </c>
      <c r="Y19" s="1">
        <f>T19+Y18</f>
        <v>0</v>
      </c>
      <c r="Z19" s="2">
        <f>Z18/F19</f>
        <v>0.74033149171270718</v>
      </c>
      <c r="AA19" s="1"/>
      <c r="AB19" s="1">
        <f>W19+AB18</f>
        <v>3</v>
      </c>
      <c r="AC19" s="1">
        <f>X19+AC18</f>
        <v>9</v>
      </c>
      <c r="AD19" s="1">
        <f>Y19+AD18</f>
        <v>0</v>
      </c>
      <c r="AE19" s="2">
        <f>AE18/F19</f>
        <v>0.7541436464088398</v>
      </c>
      <c r="AF19" s="1"/>
      <c r="AG19" s="1">
        <f>AB19+AG18</f>
        <v>3</v>
      </c>
      <c r="AH19" s="1">
        <f>AC19+AH18</f>
        <v>9</v>
      </c>
      <c r="AI19" s="1">
        <f>AD19+AI18</f>
        <v>1</v>
      </c>
      <c r="AJ19" s="2">
        <f>AJ18/F19</f>
        <v>0.75690607734806625</v>
      </c>
      <c r="AK19" s="1"/>
      <c r="AL19" s="1">
        <f>AG19+AL18</f>
        <v>3</v>
      </c>
      <c r="AM19" s="1">
        <f>AH19+AM18</f>
        <v>21</v>
      </c>
      <c r="AN19" s="1">
        <f>AI19+AN18</f>
        <v>1</v>
      </c>
      <c r="AO19" s="2">
        <f>AO18/F19</f>
        <v>0.78176795580110492</v>
      </c>
      <c r="AP19" s="1"/>
      <c r="AQ19" s="1">
        <f>AL19+AQ18</f>
        <v>4</v>
      </c>
      <c r="AR19" s="1">
        <f>AM19+AR18</f>
        <v>43</v>
      </c>
      <c r="AS19" s="1">
        <f>AN19+AS18</f>
        <v>1</v>
      </c>
      <c r="AT19" s="2">
        <f>AT18/F19</f>
        <v>0.85635359116022103</v>
      </c>
      <c r="AU19" s="1"/>
      <c r="AV19" s="1">
        <f>AQ19+AV18</f>
        <v>4</v>
      </c>
      <c r="AW19" s="1">
        <f>AR19+AW18</f>
        <v>43</v>
      </c>
      <c r="AX19" s="1">
        <f>AS19+AX18</f>
        <v>1</v>
      </c>
      <c r="AY19" s="2">
        <f>AY18/F19</f>
        <v>0.85635359116022103</v>
      </c>
      <c r="AZ19" s="1"/>
      <c r="BA19" s="1">
        <f>AV19+BA18</f>
        <v>4</v>
      </c>
      <c r="BB19" s="1">
        <f>AW19+BB18</f>
        <v>43</v>
      </c>
      <c r="BC19" s="1">
        <f>AX19+BC18</f>
        <v>1</v>
      </c>
      <c r="BD19" s="2">
        <f>BD18/F19</f>
        <v>0.85635359116022103</v>
      </c>
      <c r="BE19" s="1"/>
      <c r="BF19" s="1">
        <f>BA19+BF18</f>
        <v>4</v>
      </c>
      <c r="BG19" s="1">
        <f>BB19+BG18</f>
        <v>43</v>
      </c>
      <c r="BH19" s="1">
        <f>BC19+BH18</f>
        <v>1</v>
      </c>
      <c r="BI19" s="2">
        <f>BI18/F19</f>
        <v>0.85635359116022103</v>
      </c>
      <c r="BJ19" s="1"/>
      <c r="BK19" s="1">
        <f>BF19+BK18</f>
        <v>4</v>
      </c>
      <c r="BL19" s="1">
        <f>BG19+BL18</f>
        <v>43</v>
      </c>
      <c r="BM19" s="1">
        <f>BH19+BM18</f>
        <v>1</v>
      </c>
      <c r="BN19" s="2">
        <f>BN18/F19</f>
        <v>0.85635359116022103</v>
      </c>
      <c r="BO19" s="1"/>
      <c r="BP19" s="1">
        <f>BK19+BP18</f>
        <v>4</v>
      </c>
      <c r="BQ19" s="1">
        <f>BL19+BQ18</f>
        <v>43</v>
      </c>
      <c r="BR19" s="1">
        <f>BM19+BR18</f>
        <v>1</v>
      </c>
      <c r="BS19" s="2">
        <f>BS18/F19</f>
        <v>0.85635359116022103</v>
      </c>
    </row>
    <row r="21" spans="1:71" x14ac:dyDescent="0.25">
      <c r="A21" s="20" t="s">
        <v>137</v>
      </c>
      <c r="B21" s="1"/>
      <c r="C21" s="1"/>
      <c r="D21" s="1"/>
      <c r="E21" s="46"/>
      <c r="F21" s="1"/>
      <c r="G21" s="2"/>
      <c r="H21" s="72"/>
      <c r="I21" s="72"/>
      <c r="J21" s="82"/>
      <c r="K21" s="47">
        <v>2023</v>
      </c>
      <c r="L21" s="9">
        <v>2023</v>
      </c>
      <c r="M21" s="9"/>
      <c r="N21" s="9"/>
      <c r="O21" s="9"/>
      <c r="P21" s="72">
        <f>+I21</f>
        <v>0</v>
      </c>
      <c r="Q21" s="9"/>
      <c r="R21" s="9"/>
      <c r="S21" s="9"/>
      <c r="T21" s="9"/>
      <c r="U21" s="1">
        <f t="shared" ref="U21:U27" si="17">SUM(P21:T21)</f>
        <v>0</v>
      </c>
      <c r="V21" s="9"/>
      <c r="W21" s="9"/>
      <c r="X21" s="9"/>
      <c r="Y21" s="9"/>
      <c r="Z21" s="1">
        <f t="shared" ref="Z21:Z27" si="18">SUM(U21:Y21)</f>
        <v>0</v>
      </c>
      <c r="AA21" s="9"/>
      <c r="AB21" s="9"/>
      <c r="AC21" s="9"/>
      <c r="AD21" s="9"/>
      <c r="AE21" s="1">
        <f t="shared" ref="AE21:AE27" si="19">SUM(Z21:AD21)</f>
        <v>0</v>
      </c>
      <c r="AF21" s="9"/>
      <c r="AG21" s="9"/>
      <c r="AH21" s="9"/>
      <c r="AI21" s="9"/>
      <c r="AJ21" s="1">
        <f t="shared" ref="AJ21:AJ27" si="20">SUM(AE21:AI21)</f>
        <v>0</v>
      </c>
      <c r="AK21" s="9"/>
      <c r="AL21" s="9"/>
      <c r="AM21" s="9"/>
      <c r="AN21" s="9"/>
      <c r="AO21" s="1">
        <f t="shared" ref="AO21:AO27" si="21">SUM(AJ21:AN21)</f>
        <v>0</v>
      </c>
      <c r="AP21" s="9"/>
      <c r="AQ21" s="9"/>
      <c r="AR21" s="9"/>
      <c r="AS21" s="9"/>
      <c r="AT21" s="1">
        <f t="shared" ref="AT21:AT27" si="22">SUM(AO21:AS21)</f>
        <v>0</v>
      </c>
      <c r="AU21" s="9"/>
      <c r="AV21" s="9"/>
      <c r="AW21" s="9"/>
      <c r="AX21" s="9"/>
      <c r="AY21" s="1">
        <f t="shared" ref="AY21:AY27" si="23">SUM(AT21:AX21)</f>
        <v>0</v>
      </c>
      <c r="AZ21" s="9"/>
      <c r="BA21" s="9"/>
      <c r="BB21" s="9"/>
      <c r="BC21" s="9"/>
      <c r="BD21" s="1">
        <f t="shared" ref="BD21:BD27" si="24">SUM(AY21:BC21)</f>
        <v>0</v>
      </c>
      <c r="BE21" s="9"/>
      <c r="BF21" s="9"/>
      <c r="BG21" s="9"/>
      <c r="BH21" s="9"/>
      <c r="BI21" s="1">
        <f t="shared" ref="BI21:BI27" si="25">SUM(BD21:BH21)</f>
        <v>0</v>
      </c>
      <c r="BJ21" s="9"/>
      <c r="BK21" s="9"/>
      <c r="BL21" s="9"/>
      <c r="BM21" s="9"/>
      <c r="BN21" s="1">
        <f t="shared" ref="BN21:BN27" si="26">SUM(BI21:BM21)</f>
        <v>0</v>
      </c>
      <c r="BO21" s="9"/>
      <c r="BP21" s="9"/>
      <c r="BQ21" s="9"/>
      <c r="BR21" s="9"/>
      <c r="BS21" s="1">
        <f t="shared" ref="BS21:BS27" si="27">SUM(BN21:BR21)</f>
        <v>0</v>
      </c>
    </row>
    <row r="22" spans="1:71" s="120" customFormat="1" x14ac:dyDescent="0.25">
      <c r="A22" s="228"/>
      <c r="B22" s="173" t="s">
        <v>25</v>
      </c>
      <c r="C22" s="223">
        <v>1</v>
      </c>
      <c r="D22" s="223">
        <v>577</v>
      </c>
      <c r="E22" s="254">
        <v>18</v>
      </c>
      <c r="F22" s="165"/>
      <c r="G22" s="224">
        <f>$BS22/E22</f>
        <v>1.1666666666666667</v>
      </c>
      <c r="H22" s="174">
        <v>6</v>
      </c>
      <c r="I22" s="174">
        <f t="shared" ref="I22:I27" si="28">+H22+J22</f>
        <v>6</v>
      </c>
      <c r="J22" s="171"/>
      <c r="K22" s="255">
        <v>2023</v>
      </c>
      <c r="L22" s="173">
        <v>2023</v>
      </c>
      <c r="M22" s="173"/>
      <c r="N22" s="173"/>
      <c r="O22" s="173"/>
      <c r="P22" s="174">
        <f t="shared" ref="P22:P27" si="29">+H22+SUM(M22:O22)</f>
        <v>6</v>
      </c>
      <c r="Q22" s="173"/>
      <c r="R22" s="173"/>
      <c r="S22" s="173"/>
      <c r="T22" s="173"/>
      <c r="U22" s="165">
        <f t="shared" si="17"/>
        <v>6</v>
      </c>
      <c r="V22" s="173"/>
      <c r="W22" s="173"/>
      <c r="X22" s="173"/>
      <c r="Y22" s="173"/>
      <c r="Z22" s="165">
        <f t="shared" si="18"/>
        <v>6</v>
      </c>
      <c r="AA22" s="173"/>
      <c r="AB22" s="173">
        <v>3</v>
      </c>
      <c r="AC22" s="173"/>
      <c r="AD22" s="173"/>
      <c r="AE22" s="165">
        <f t="shared" si="19"/>
        <v>9</v>
      </c>
      <c r="AF22" s="173"/>
      <c r="AG22" s="173"/>
      <c r="AH22" s="173">
        <v>12</v>
      </c>
      <c r="AI22" s="173"/>
      <c r="AJ22" s="165">
        <f t="shared" si="20"/>
        <v>21</v>
      </c>
      <c r="AK22" s="173"/>
      <c r="AL22" s="173"/>
      <c r="AM22" s="173"/>
      <c r="AN22" s="173"/>
      <c r="AO22" s="165">
        <f t="shared" si="21"/>
        <v>21</v>
      </c>
      <c r="AP22" s="173"/>
      <c r="AQ22" s="173"/>
      <c r="AR22" s="173"/>
      <c r="AS22" s="173"/>
      <c r="AT22" s="165">
        <f t="shared" si="22"/>
        <v>21</v>
      </c>
      <c r="AU22" s="173"/>
      <c r="AV22" s="173"/>
      <c r="AW22" s="173"/>
      <c r="AX22" s="173"/>
      <c r="AY22" s="165">
        <f t="shared" si="23"/>
        <v>21</v>
      </c>
      <c r="AZ22" s="173"/>
      <c r="BA22" s="173"/>
      <c r="BB22" s="173"/>
      <c r="BC22" s="173"/>
      <c r="BD22" s="165">
        <f t="shared" si="24"/>
        <v>21</v>
      </c>
      <c r="BE22" s="173"/>
      <c r="BF22" s="173"/>
      <c r="BG22" s="173"/>
      <c r="BH22" s="173"/>
      <c r="BI22" s="165">
        <f t="shared" si="25"/>
        <v>21</v>
      </c>
      <c r="BJ22" s="173"/>
      <c r="BK22" s="173"/>
      <c r="BL22" s="173"/>
      <c r="BM22" s="173"/>
      <c r="BN22" s="165">
        <f t="shared" si="26"/>
        <v>21</v>
      </c>
      <c r="BO22" s="173"/>
      <c r="BP22" s="173"/>
      <c r="BQ22" s="173"/>
      <c r="BR22" s="173"/>
      <c r="BS22" s="165">
        <f t="shared" si="27"/>
        <v>21</v>
      </c>
    </row>
    <row r="23" spans="1:71" s="196" customFormat="1" x14ac:dyDescent="0.25">
      <c r="A23" s="187"/>
      <c r="B23" s="240" t="s">
        <v>373</v>
      </c>
      <c r="C23" s="217">
        <v>2</v>
      </c>
      <c r="D23" s="217">
        <v>4518</v>
      </c>
      <c r="E23" s="261">
        <v>27</v>
      </c>
      <c r="F23" s="190"/>
      <c r="G23" s="191">
        <f t="shared" ref="G23:G27" si="30">$BS23/E23</f>
        <v>1.037037037037037</v>
      </c>
      <c r="H23" s="192">
        <v>10</v>
      </c>
      <c r="I23" s="192">
        <f t="shared" si="28"/>
        <v>10</v>
      </c>
      <c r="J23" s="193"/>
      <c r="K23" s="253">
        <v>2023</v>
      </c>
      <c r="L23" s="194">
        <v>2023</v>
      </c>
      <c r="M23" s="217"/>
      <c r="N23" s="217"/>
      <c r="O23" s="217"/>
      <c r="P23" s="192">
        <f t="shared" si="29"/>
        <v>10</v>
      </c>
      <c r="Q23" s="194"/>
      <c r="R23" s="194"/>
      <c r="S23" s="194"/>
      <c r="T23" s="194"/>
      <c r="U23" s="190">
        <f t="shared" si="17"/>
        <v>10</v>
      </c>
      <c r="V23" s="194"/>
      <c r="W23" s="194"/>
      <c r="X23" s="194"/>
      <c r="Y23" s="194"/>
      <c r="Z23" s="190">
        <f t="shared" si="18"/>
        <v>10</v>
      </c>
      <c r="AA23" s="194"/>
      <c r="AB23" s="194"/>
      <c r="AC23" s="194"/>
      <c r="AD23" s="194"/>
      <c r="AE23" s="190">
        <f t="shared" si="19"/>
        <v>10</v>
      </c>
      <c r="AF23" s="194"/>
      <c r="AG23" s="194"/>
      <c r="AH23" s="194"/>
      <c r="AI23" s="194"/>
      <c r="AJ23" s="190">
        <f t="shared" si="20"/>
        <v>10</v>
      </c>
      <c r="AK23" s="194"/>
      <c r="AL23" s="194">
        <v>1</v>
      </c>
      <c r="AM23" s="194">
        <v>17</v>
      </c>
      <c r="AN23" s="194"/>
      <c r="AO23" s="190">
        <f t="shared" si="21"/>
        <v>28</v>
      </c>
      <c r="AP23" s="194"/>
      <c r="AQ23" s="194"/>
      <c r="AR23" s="194"/>
      <c r="AS23" s="194"/>
      <c r="AT23" s="190">
        <f t="shared" si="22"/>
        <v>28</v>
      </c>
      <c r="AU23" s="194"/>
      <c r="AV23" s="194"/>
      <c r="AW23" s="194"/>
      <c r="AX23" s="194"/>
      <c r="AY23" s="190">
        <f t="shared" si="23"/>
        <v>28</v>
      </c>
      <c r="AZ23" s="194"/>
      <c r="BA23" s="194"/>
      <c r="BB23" s="194"/>
      <c r="BC23" s="194"/>
      <c r="BD23" s="190">
        <f t="shared" si="24"/>
        <v>28</v>
      </c>
      <c r="BE23" s="194"/>
      <c r="BF23" s="194"/>
      <c r="BG23" s="194"/>
      <c r="BH23" s="194"/>
      <c r="BI23" s="190">
        <f t="shared" si="25"/>
        <v>28</v>
      </c>
      <c r="BJ23" s="194"/>
      <c r="BK23" s="194"/>
      <c r="BL23" s="194"/>
      <c r="BM23" s="194"/>
      <c r="BN23" s="190">
        <f t="shared" si="26"/>
        <v>28</v>
      </c>
      <c r="BO23" s="194"/>
      <c r="BP23" s="194"/>
      <c r="BQ23" s="194"/>
      <c r="BR23" s="194"/>
      <c r="BS23" s="190">
        <f t="shared" si="27"/>
        <v>28</v>
      </c>
    </row>
    <row r="24" spans="1:71" x14ac:dyDescent="0.25">
      <c r="A24" s="20"/>
      <c r="B24" s="25" t="s">
        <v>18</v>
      </c>
      <c r="C24" s="24">
        <v>4</v>
      </c>
      <c r="D24" s="142">
        <v>9265</v>
      </c>
      <c r="E24" s="115">
        <v>24</v>
      </c>
      <c r="F24" s="1"/>
      <c r="G24" s="2">
        <f t="shared" si="30"/>
        <v>0.54166666666666663</v>
      </c>
      <c r="H24" s="72">
        <v>11</v>
      </c>
      <c r="I24" s="72">
        <f t="shared" si="28"/>
        <v>12</v>
      </c>
      <c r="J24" s="82">
        <v>1</v>
      </c>
      <c r="K24" s="47">
        <v>2023</v>
      </c>
      <c r="L24" s="9">
        <v>2023</v>
      </c>
      <c r="M24" s="24"/>
      <c r="N24" s="24"/>
      <c r="O24" s="24"/>
      <c r="P24" s="72">
        <f t="shared" si="29"/>
        <v>11</v>
      </c>
      <c r="Q24" s="9"/>
      <c r="R24" s="9"/>
      <c r="S24" s="9"/>
      <c r="T24" s="9"/>
      <c r="U24" s="1">
        <f t="shared" si="17"/>
        <v>11</v>
      </c>
      <c r="V24" s="9"/>
      <c r="W24" s="9"/>
      <c r="X24" s="9"/>
      <c r="Y24" s="9"/>
      <c r="Z24" s="1">
        <f t="shared" si="18"/>
        <v>11</v>
      </c>
      <c r="AA24" s="9"/>
      <c r="AB24" s="9">
        <v>1</v>
      </c>
      <c r="AC24" s="9"/>
      <c r="AD24" s="9"/>
      <c r="AE24" s="1">
        <f t="shared" si="19"/>
        <v>12</v>
      </c>
      <c r="AF24" s="9"/>
      <c r="AG24" s="9"/>
      <c r="AH24" s="9"/>
      <c r="AI24" s="9"/>
      <c r="AJ24" s="1">
        <f t="shared" si="20"/>
        <v>12</v>
      </c>
      <c r="AK24" s="9">
        <v>1</v>
      </c>
      <c r="AL24" s="9"/>
      <c r="AM24" s="9"/>
      <c r="AN24" s="9"/>
      <c r="AO24" s="1">
        <f t="shared" si="21"/>
        <v>13</v>
      </c>
      <c r="AP24" s="9"/>
      <c r="AQ24" s="9"/>
      <c r="AR24" s="9"/>
      <c r="AS24" s="9"/>
      <c r="AT24" s="1">
        <f t="shared" si="22"/>
        <v>13</v>
      </c>
      <c r="AU24" s="9"/>
      <c r="AV24" s="9"/>
      <c r="AW24" s="9"/>
      <c r="AX24" s="9"/>
      <c r="AY24" s="1">
        <f t="shared" si="23"/>
        <v>13</v>
      </c>
      <c r="AZ24" s="9"/>
      <c r="BA24" s="9"/>
      <c r="BB24" s="9"/>
      <c r="BC24" s="9"/>
      <c r="BD24" s="1">
        <f t="shared" si="24"/>
        <v>13</v>
      </c>
      <c r="BE24" s="9"/>
      <c r="BF24" s="9"/>
      <c r="BG24" s="9"/>
      <c r="BH24" s="9"/>
      <c r="BI24" s="1">
        <f t="shared" si="25"/>
        <v>13</v>
      </c>
      <c r="BJ24" s="9"/>
      <c r="BK24" s="9"/>
      <c r="BL24" s="9"/>
      <c r="BM24" s="9"/>
      <c r="BN24" s="1">
        <f t="shared" si="26"/>
        <v>13</v>
      </c>
      <c r="BO24" s="9"/>
      <c r="BP24" s="9"/>
      <c r="BQ24" s="9"/>
      <c r="BR24" s="9"/>
      <c r="BS24" s="1">
        <f t="shared" si="27"/>
        <v>13</v>
      </c>
    </row>
    <row r="25" spans="1:71" s="196" customFormat="1" x14ac:dyDescent="0.25">
      <c r="A25" s="187"/>
      <c r="B25" s="250" t="s">
        <v>374</v>
      </c>
      <c r="C25" s="217">
        <v>7</v>
      </c>
      <c r="D25" s="251">
        <v>7977</v>
      </c>
      <c r="E25" s="252">
        <v>27</v>
      </c>
      <c r="F25" s="190"/>
      <c r="G25" s="191">
        <f t="shared" si="30"/>
        <v>1.037037037037037</v>
      </c>
      <c r="H25" s="192">
        <v>5</v>
      </c>
      <c r="I25" s="192">
        <f t="shared" si="28"/>
        <v>5</v>
      </c>
      <c r="J25" s="193"/>
      <c r="K25" s="253">
        <v>2023</v>
      </c>
      <c r="L25" s="194">
        <v>2023</v>
      </c>
      <c r="M25" s="217"/>
      <c r="N25" s="217"/>
      <c r="O25" s="217"/>
      <c r="P25" s="192">
        <f t="shared" si="29"/>
        <v>5</v>
      </c>
      <c r="Q25" s="194"/>
      <c r="R25" s="194"/>
      <c r="S25" s="194"/>
      <c r="T25" s="194"/>
      <c r="U25" s="190">
        <f t="shared" si="17"/>
        <v>5</v>
      </c>
      <c r="V25" s="194"/>
      <c r="W25" s="194"/>
      <c r="X25" s="194"/>
      <c r="Y25" s="194"/>
      <c r="Z25" s="190">
        <f t="shared" si="18"/>
        <v>5</v>
      </c>
      <c r="AA25" s="194"/>
      <c r="AB25" s="194">
        <v>1</v>
      </c>
      <c r="AC25" s="194"/>
      <c r="AD25" s="194"/>
      <c r="AE25" s="190">
        <f t="shared" si="19"/>
        <v>6</v>
      </c>
      <c r="AF25" s="194"/>
      <c r="AG25" s="194"/>
      <c r="AH25" s="194">
        <v>22</v>
      </c>
      <c r="AI25" s="194"/>
      <c r="AJ25" s="190">
        <f t="shared" si="20"/>
        <v>28</v>
      </c>
      <c r="AK25" s="194"/>
      <c r="AL25" s="194"/>
      <c r="AM25" s="194"/>
      <c r="AN25" s="194"/>
      <c r="AO25" s="190">
        <f t="shared" si="21"/>
        <v>28</v>
      </c>
      <c r="AP25" s="194"/>
      <c r="AQ25" s="194"/>
      <c r="AR25" s="194"/>
      <c r="AS25" s="194"/>
      <c r="AT25" s="190">
        <f t="shared" si="22"/>
        <v>28</v>
      </c>
      <c r="AU25" s="194"/>
      <c r="AV25" s="194"/>
      <c r="AW25" s="194"/>
      <c r="AX25" s="194"/>
      <c r="AY25" s="190">
        <f t="shared" si="23"/>
        <v>28</v>
      </c>
      <c r="AZ25" s="194"/>
      <c r="BA25" s="194"/>
      <c r="BB25" s="194"/>
      <c r="BC25" s="194"/>
      <c r="BD25" s="190">
        <f t="shared" si="24"/>
        <v>28</v>
      </c>
      <c r="BE25" s="194"/>
      <c r="BF25" s="194"/>
      <c r="BG25" s="194"/>
      <c r="BH25" s="194"/>
      <c r="BI25" s="190">
        <f t="shared" si="25"/>
        <v>28</v>
      </c>
      <c r="BJ25" s="194"/>
      <c r="BK25" s="194"/>
      <c r="BL25" s="194"/>
      <c r="BM25" s="194"/>
      <c r="BN25" s="190">
        <f t="shared" si="26"/>
        <v>28</v>
      </c>
      <c r="BO25" s="194"/>
      <c r="BP25" s="194"/>
      <c r="BQ25" s="194"/>
      <c r="BR25" s="194"/>
      <c r="BS25" s="190">
        <f t="shared" si="27"/>
        <v>28</v>
      </c>
    </row>
    <row r="26" spans="1:71" x14ac:dyDescent="0.25">
      <c r="A26" s="20"/>
      <c r="B26" s="9" t="s">
        <v>291</v>
      </c>
      <c r="C26" s="24">
        <v>16</v>
      </c>
      <c r="D26" s="24">
        <v>5263</v>
      </c>
      <c r="E26" s="115">
        <v>28</v>
      </c>
      <c r="F26" s="1"/>
      <c r="G26" s="2">
        <f t="shared" si="30"/>
        <v>0.4642857142857143</v>
      </c>
      <c r="H26" s="72">
        <v>11</v>
      </c>
      <c r="I26" s="72">
        <f t="shared" si="28"/>
        <v>11</v>
      </c>
      <c r="J26" s="82"/>
      <c r="K26" s="47">
        <v>2023</v>
      </c>
      <c r="L26" s="9">
        <v>2023</v>
      </c>
      <c r="M26" s="24"/>
      <c r="N26" s="24"/>
      <c r="O26" s="24"/>
      <c r="P26" s="72">
        <f t="shared" si="29"/>
        <v>11</v>
      </c>
      <c r="Q26" s="9"/>
      <c r="R26" s="9"/>
      <c r="S26" s="9"/>
      <c r="T26" s="9"/>
      <c r="U26" s="1">
        <f t="shared" si="17"/>
        <v>11</v>
      </c>
      <c r="V26" s="9"/>
      <c r="W26" s="9"/>
      <c r="X26" s="9"/>
      <c r="Y26" s="9"/>
      <c r="Z26" s="1">
        <f t="shared" si="18"/>
        <v>11</v>
      </c>
      <c r="AA26" s="9"/>
      <c r="AB26" s="9">
        <v>2</v>
      </c>
      <c r="AC26" s="9"/>
      <c r="AD26" s="9"/>
      <c r="AE26" s="1">
        <f t="shared" si="19"/>
        <v>13</v>
      </c>
      <c r="AF26" s="9"/>
      <c r="AG26" s="9"/>
      <c r="AH26" s="9"/>
      <c r="AI26" s="9"/>
      <c r="AJ26" s="1">
        <f t="shared" si="20"/>
        <v>13</v>
      </c>
      <c r="AK26" s="9"/>
      <c r="AL26" s="9"/>
      <c r="AM26" s="9"/>
      <c r="AN26" s="9"/>
      <c r="AO26" s="1">
        <f t="shared" si="21"/>
        <v>13</v>
      </c>
      <c r="AP26" s="9"/>
      <c r="AQ26" s="9"/>
      <c r="AR26" s="9"/>
      <c r="AS26" s="9"/>
      <c r="AT26" s="1">
        <f t="shared" si="22"/>
        <v>13</v>
      </c>
      <c r="AU26" s="9"/>
      <c r="AV26" s="9"/>
      <c r="AW26" s="9"/>
      <c r="AX26" s="9"/>
      <c r="AY26" s="1">
        <f t="shared" si="23"/>
        <v>13</v>
      </c>
      <c r="AZ26" s="9"/>
      <c r="BA26" s="9"/>
      <c r="BB26" s="9"/>
      <c r="BC26" s="9"/>
      <c r="BD26" s="1">
        <f t="shared" si="24"/>
        <v>13</v>
      </c>
      <c r="BE26" s="9"/>
      <c r="BF26" s="9"/>
      <c r="BG26" s="9"/>
      <c r="BH26" s="9"/>
      <c r="BI26" s="1">
        <f t="shared" si="25"/>
        <v>13</v>
      </c>
      <c r="BJ26" s="9"/>
      <c r="BK26" s="9"/>
      <c r="BL26" s="9"/>
      <c r="BM26" s="9"/>
      <c r="BN26" s="1">
        <f t="shared" si="26"/>
        <v>13</v>
      </c>
      <c r="BO26" s="9"/>
      <c r="BP26" s="9"/>
      <c r="BQ26" s="9"/>
      <c r="BR26" s="9"/>
      <c r="BS26" s="1">
        <f t="shared" si="27"/>
        <v>13</v>
      </c>
    </row>
    <row r="27" spans="1:71" x14ac:dyDescent="0.25">
      <c r="A27" s="20"/>
      <c r="B27" s="143" t="s">
        <v>290</v>
      </c>
      <c r="C27" s="24">
        <v>17</v>
      </c>
      <c r="D27" s="24">
        <v>4876</v>
      </c>
      <c r="E27" s="115">
        <v>31</v>
      </c>
      <c r="F27" s="1"/>
      <c r="G27" s="2">
        <f t="shared" si="30"/>
        <v>0.93548387096774188</v>
      </c>
      <c r="H27" s="72">
        <v>20</v>
      </c>
      <c r="I27" s="72">
        <f t="shared" si="28"/>
        <v>20</v>
      </c>
      <c r="J27" s="82"/>
      <c r="K27" s="47">
        <v>2023</v>
      </c>
      <c r="L27" s="9">
        <v>2023</v>
      </c>
      <c r="M27" s="9"/>
      <c r="N27" s="9"/>
      <c r="O27" s="9"/>
      <c r="P27" s="72">
        <f t="shared" si="29"/>
        <v>20</v>
      </c>
      <c r="Q27" s="9"/>
      <c r="R27" s="9"/>
      <c r="S27" s="9"/>
      <c r="T27" s="9"/>
      <c r="U27" s="1">
        <f t="shared" si="17"/>
        <v>20</v>
      </c>
      <c r="V27" s="9"/>
      <c r="W27" s="9"/>
      <c r="X27" s="9"/>
      <c r="Y27" s="9"/>
      <c r="Z27" s="1">
        <f t="shared" si="18"/>
        <v>20</v>
      </c>
      <c r="AA27" s="9"/>
      <c r="AB27" s="9"/>
      <c r="AC27" s="9"/>
      <c r="AD27" s="9"/>
      <c r="AE27" s="1">
        <f t="shared" si="19"/>
        <v>20</v>
      </c>
      <c r="AF27" s="9"/>
      <c r="AG27" s="9"/>
      <c r="AH27" s="9">
        <v>9</v>
      </c>
      <c r="AI27" s="9"/>
      <c r="AJ27" s="1">
        <f t="shared" si="20"/>
        <v>29</v>
      </c>
      <c r="AK27" s="9"/>
      <c r="AL27" s="9"/>
      <c r="AM27" s="9"/>
      <c r="AN27" s="9"/>
      <c r="AO27" s="1">
        <f t="shared" si="21"/>
        <v>29</v>
      </c>
      <c r="AP27" s="9"/>
      <c r="AQ27" s="9"/>
      <c r="AR27" s="9"/>
      <c r="AS27" s="9"/>
      <c r="AT27" s="1">
        <f t="shared" si="22"/>
        <v>29</v>
      </c>
      <c r="AU27" s="9"/>
      <c r="AV27" s="9"/>
      <c r="AW27" s="9"/>
      <c r="AX27" s="9"/>
      <c r="AY27" s="1">
        <f t="shared" si="23"/>
        <v>29</v>
      </c>
      <c r="AZ27" s="9"/>
      <c r="BA27" s="9"/>
      <c r="BB27" s="9"/>
      <c r="BC27" s="9"/>
      <c r="BD27" s="1">
        <f t="shared" si="24"/>
        <v>29</v>
      </c>
      <c r="BE27" s="9"/>
      <c r="BF27" s="9"/>
      <c r="BG27" s="9"/>
      <c r="BH27" s="9"/>
      <c r="BI27" s="1">
        <f t="shared" si="25"/>
        <v>29</v>
      </c>
      <c r="BJ27" s="9"/>
      <c r="BK27" s="9"/>
      <c r="BL27" s="9"/>
      <c r="BM27" s="9"/>
      <c r="BN27" s="1">
        <f t="shared" si="26"/>
        <v>29</v>
      </c>
      <c r="BO27" s="9"/>
      <c r="BP27" s="9"/>
      <c r="BQ27" s="9"/>
      <c r="BR27" s="9"/>
      <c r="BS27" s="1">
        <f t="shared" si="27"/>
        <v>29</v>
      </c>
    </row>
    <row r="28" spans="1:71" x14ac:dyDescent="0.25">
      <c r="A28" s="4"/>
      <c r="B28" s="1"/>
      <c r="C28" s="1"/>
      <c r="D28" s="1"/>
      <c r="E28" s="1"/>
      <c r="F28" s="1"/>
      <c r="G28" s="1"/>
      <c r="H28" s="72"/>
      <c r="I28" s="72"/>
      <c r="J28" s="72"/>
      <c r="K28" s="1"/>
      <c r="L28" s="1"/>
      <c r="M28" s="1">
        <f>SUM(M21:M27)</f>
        <v>0</v>
      </c>
      <c r="N28" s="1">
        <f>SUM(N21:N27)</f>
        <v>0</v>
      </c>
      <c r="O28" s="1">
        <f>SUM(O21:O27)</f>
        <v>0</v>
      </c>
      <c r="P28" s="1">
        <f t="shared" ref="P28:BS28" si="31">SUM(P21:P27)</f>
        <v>63</v>
      </c>
      <c r="Q28" s="1">
        <f t="shared" si="31"/>
        <v>0</v>
      </c>
      <c r="R28" s="1">
        <f t="shared" si="31"/>
        <v>0</v>
      </c>
      <c r="S28" s="1">
        <f t="shared" si="31"/>
        <v>0</v>
      </c>
      <c r="T28" s="1">
        <f t="shared" si="31"/>
        <v>0</v>
      </c>
      <c r="U28" s="1">
        <f t="shared" si="31"/>
        <v>63</v>
      </c>
      <c r="V28" s="1">
        <f t="shared" si="31"/>
        <v>0</v>
      </c>
      <c r="W28" s="1">
        <f t="shared" si="31"/>
        <v>0</v>
      </c>
      <c r="X28" s="1">
        <f t="shared" si="31"/>
        <v>0</v>
      </c>
      <c r="Y28" s="1">
        <f t="shared" si="31"/>
        <v>0</v>
      </c>
      <c r="Z28" s="1">
        <f t="shared" si="31"/>
        <v>63</v>
      </c>
      <c r="AA28" s="1">
        <f t="shared" si="31"/>
        <v>0</v>
      </c>
      <c r="AB28" s="1">
        <f t="shared" si="31"/>
        <v>7</v>
      </c>
      <c r="AC28" s="1">
        <f t="shared" si="31"/>
        <v>0</v>
      </c>
      <c r="AD28" s="1">
        <f t="shared" si="31"/>
        <v>0</v>
      </c>
      <c r="AE28" s="1">
        <f t="shared" si="31"/>
        <v>70</v>
      </c>
      <c r="AF28" s="1">
        <f t="shared" si="31"/>
        <v>0</v>
      </c>
      <c r="AG28" s="1">
        <f t="shared" si="31"/>
        <v>0</v>
      </c>
      <c r="AH28" s="1">
        <f t="shared" si="31"/>
        <v>43</v>
      </c>
      <c r="AI28" s="1">
        <f t="shared" si="31"/>
        <v>0</v>
      </c>
      <c r="AJ28" s="1">
        <f t="shared" si="31"/>
        <v>113</v>
      </c>
      <c r="AK28" s="1">
        <f t="shared" si="31"/>
        <v>1</v>
      </c>
      <c r="AL28" s="1">
        <f t="shared" si="31"/>
        <v>1</v>
      </c>
      <c r="AM28" s="1">
        <f t="shared" si="31"/>
        <v>17</v>
      </c>
      <c r="AN28" s="1">
        <f t="shared" si="31"/>
        <v>0</v>
      </c>
      <c r="AO28" s="1">
        <f t="shared" si="31"/>
        <v>132</v>
      </c>
      <c r="AP28" s="1">
        <f t="shared" si="31"/>
        <v>0</v>
      </c>
      <c r="AQ28" s="1">
        <f t="shared" si="31"/>
        <v>0</v>
      </c>
      <c r="AR28" s="1">
        <f t="shared" si="31"/>
        <v>0</v>
      </c>
      <c r="AS28" s="1">
        <f t="shared" si="31"/>
        <v>0</v>
      </c>
      <c r="AT28" s="1">
        <f t="shared" si="31"/>
        <v>132</v>
      </c>
      <c r="AU28" s="1">
        <f t="shared" si="31"/>
        <v>0</v>
      </c>
      <c r="AV28" s="1">
        <f t="shared" si="31"/>
        <v>0</v>
      </c>
      <c r="AW28" s="1">
        <f t="shared" si="31"/>
        <v>0</v>
      </c>
      <c r="AX28" s="1">
        <f t="shared" si="31"/>
        <v>0</v>
      </c>
      <c r="AY28" s="1">
        <f t="shared" si="31"/>
        <v>132</v>
      </c>
      <c r="AZ28" s="1">
        <f t="shared" si="31"/>
        <v>0</v>
      </c>
      <c r="BA28" s="1">
        <f t="shared" si="31"/>
        <v>0</v>
      </c>
      <c r="BB28" s="1">
        <f t="shared" si="31"/>
        <v>0</v>
      </c>
      <c r="BC28" s="1">
        <f t="shared" si="31"/>
        <v>0</v>
      </c>
      <c r="BD28" s="1">
        <f t="shared" si="31"/>
        <v>132</v>
      </c>
      <c r="BE28" s="1">
        <f t="shared" si="31"/>
        <v>0</v>
      </c>
      <c r="BF28" s="1">
        <f t="shared" si="31"/>
        <v>0</v>
      </c>
      <c r="BG28" s="1">
        <f t="shared" si="31"/>
        <v>0</v>
      </c>
      <c r="BH28" s="1">
        <f t="shared" si="31"/>
        <v>0</v>
      </c>
      <c r="BI28" s="1">
        <f t="shared" si="31"/>
        <v>132</v>
      </c>
      <c r="BJ28" s="1">
        <f t="shared" si="31"/>
        <v>0</v>
      </c>
      <c r="BK28" s="1">
        <f t="shared" si="31"/>
        <v>0</v>
      </c>
      <c r="BL28" s="1">
        <f t="shared" si="31"/>
        <v>0</v>
      </c>
      <c r="BM28" s="1">
        <f t="shared" si="31"/>
        <v>0</v>
      </c>
      <c r="BN28" s="1">
        <f t="shared" si="31"/>
        <v>132</v>
      </c>
      <c r="BO28" s="1">
        <f t="shared" si="31"/>
        <v>0</v>
      </c>
      <c r="BP28" s="1">
        <f t="shared" si="31"/>
        <v>0</v>
      </c>
      <c r="BQ28" s="1">
        <f t="shared" si="31"/>
        <v>0</v>
      </c>
      <c r="BR28" s="1">
        <f t="shared" si="31"/>
        <v>0</v>
      </c>
      <c r="BS28" s="1">
        <f t="shared" si="31"/>
        <v>132</v>
      </c>
    </row>
    <row r="29" spans="1:71" x14ac:dyDescent="0.25">
      <c r="A29" s="1"/>
      <c r="B29" s="1" t="s">
        <v>229</v>
      </c>
      <c r="C29" s="1">
        <f>COUNT(C22:C27)</f>
        <v>6</v>
      </c>
      <c r="D29" s="1"/>
      <c r="E29" s="1">
        <f>SUM(E21:E27)</f>
        <v>155</v>
      </c>
      <c r="F29" s="1">
        <f>SUM(E21:E27)+1</f>
        <v>156</v>
      </c>
      <c r="G29" s="2">
        <f>$BS28/F29</f>
        <v>0.84615384615384615</v>
      </c>
      <c r="H29" s="72">
        <f>SUM(H21:H27)</f>
        <v>63</v>
      </c>
      <c r="I29" s="72">
        <f>SUM(I21:I27)</f>
        <v>64</v>
      </c>
      <c r="J29" s="72">
        <f>SUM(J21:J27)</f>
        <v>1</v>
      </c>
      <c r="K29" s="1"/>
      <c r="L29" s="1"/>
      <c r="M29" s="1"/>
      <c r="N29" s="1"/>
      <c r="O29" s="1"/>
      <c r="P29" s="2">
        <f>P28/F29</f>
        <v>0.40384615384615385</v>
      </c>
      <c r="Q29" s="1"/>
      <c r="R29" s="1">
        <f>M28+R28</f>
        <v>0</v>
      </c>
      <c r="S29" s="1">
        <f>N28+S28</f>
        <v>0</v>
      </c>
      <c r="T29" s="1">
        <f>O28+T28</f>
        <v>0</v>
      </c>
      <c r="U29" s="2">
        <f>U28/F29</f>
        <v>0.40384615384615385</v>
      </c>
      <c r="V29" s="1"/>
      <c r="W29" s="1">
        <f>R29+W28</f>
        <v>0</v>
      </c>
      <c r="X29" s="1">
        <f>S29+X28</f>
        <v>0</v>
      </c>
      <c r="Y29" s="1">
        <f>T29+Y28</f>
        <v>0</v>
      </c>
      <c r="Z29" s="2">
        <f>Z28/F29</f>
        <v>0.40384615384615385</v>
      </c>
      <c r="AA29" s="1"/>
      <c r="AB29" s="1">
        <f>W29+AB28</f>
        <v>7</v>
      </c>
      <c r="AC29" s="1">
        <f>X29+AC28</f>
        <v>0</v>
      </c>
      <c r="AD29" s="1">
        <f>Y29+AD28</f>
        <v>0</v>
      </c>
      <c r="AE29" s="2">
        <f>AE28/F29</f>
        <v>0.44871794871794873</v>
      </c>
      <c r="AF29" s="1"/>
      <c r="AG29" s="1">
        <f>AB29+AG28</f>
        <v>7</v>
      </c>
      <c r="AH29" s="1">
        <f>AC29+AH28</f>
        <v>43</v>
      </c>
      <c r="AI29" s="1">
        <f>AD29+AI28</f>
        <v>0</v>
      </c>
      <c r="AJ29" s="2">
        <f>AJ28/F29</f>
        <v>0.72435897435897434</v>
      </c>
      <c r="AK29" s="1"/>
      <c r="AL29" s="1">
        <f>AG29+AL28</f>
        <v>8</v>
      </c>
      <c r="AM29" s="1">
        <f>AH29+AM28</f>
        <v>60</v>
      </c>
      <c r="AN29" s="1">
        <f>AI29+AN28</f>
        <v>0</v>
      </c>
      <c r="AO29" s="2">
        <f>AO28/F29</f>
        <v>0.84615384615384615</v>
      </c>
      <c r="AP29" s="1"/>
      <c r="AQ29" s="1">
        <f>AL29+AQ28</f>
        <v>8</v>
      </c>
      <c r="AR29" s="1">
        <f>AM29+AR28</f>
        <v>60</v>
      </c>
      <c r="AS29" s="1">
        <f>AN29+AS28</f>
        <v>0</v>
      </c>
      <c r="AT29" s="2">
        <f>AT28/F29</f>
        <v>0.84615384615384615</v>
      </c>
      <c r="AU29" s="1"/>
      <c r="AV29" s="1">
        <f>AQ29+AV28</f>
        <v>8</v>
      </c>
      <c r="AW29" s="1">
        <f>AR29+AW28</f>
        <v>60</v>
      </c>
      <c r="AX29" s="1">
        <f>AS29+AX28</f>
        <v>0</v>
      </c>
      <c r="AY29" s="2">
        <f>AY28/F29</f>
        <v>0.84615384615384615</v>
      </c>
      <c r="AZ29" s="1"/>
      <c r="BA29" s="1">
        <f>AV29+BA28</f>
        <v>8</v>
      </c>
      <c r="BB29" s="1">
        <f>AW29+BB28</f>
        <v>60</v>
      </c>
      <c r="BC29" s="1">
        <f>AX29+BC28</f>
        <v>0</v>
      </c>
      <c r="BD29" s="2">
        <f>BD28/F29</f>
        <v>0.84615384615384615</v>
      </c>
      <c r="BE29" s="1"/>
      <c r="BF29" s="1">
        <f>BA29+BF28</f>
        <v>8</v>
      </c>
      <c r="BG29" s="1">
        <f>BB29+BG28</f>
        <v>60</v>
      </c>
      <c r="BH29" s="1">
        <f>BC29+BH28</f>
        <v>0</v>
      </c>
      <c r="BI29" s="2">
        <f>BI28/F29</f>
        <v>0.84615384615384615</v>
      </c>
      <c r="BJ29" s="1"/>
      <c r="BK29" s="1">
        <f>BF29+BK28</f>
        <v>8</v>
      </c>
      <c r="BL29" s="1">
        <f>BG29+BL28</f>
        <v>60</v>
      </c>
      <c r="BM29" s="1">
        <f>BH29+BM28</f>
        <v>0</v>
      </c>
      <c r="BN29" s="2">
        <f>BN28/F29</f>
        <v>0.84615384615384615</v>
      </c>
      <c r="BO29" s="1"/>
      <c r="BP29" s="1">
        <f>BK29+BP28</f>
        <v>8</v>
      </c>
      <c r="BQ29" s="1">
        <f>BL29+BQ28</f>
        <v>60</v>
      </c>
      <c r="BR29" s="1">
        <f>BM29+BR28</f>
        <v>0</v>
      </c>
      <c r="BS29" s="2">
        <f>BS28/F29</f>
        <v>0.84615384615384615</v>
      </c>
    </row>
    <row r="31" spans="1:71" x14ac:dyDescent="0.25">
      <c r="A31" s="20" t="s">
        <v>156</v>
      </c>
      <c r="B31" s="1"/>
      <c r="C31" s="1"/>
      <c r="D31" s="1"/>
      <c r="E31" s="46"/>
      <c r="F31" s="1"/>
      <c r="G31" s="2"/>
      <c r="H31" s="72"/>
      <c r="I31" s="72"/>
      <c r="J31" s="82"/>
      <c r="K31" s="58" t="s">
        <v>385</v>
      </c>
      <c r="L31" s="9">
        <v>2023</v>
      </c>
      <c r="M31" s="9"/>
      <c r="N31" s="9"/>
      <c r="O31" s="9"/>
      <c r="P31" s="72">
        <f>+I31</f>
        <v>0</v>
      </c>
      <c r="Q31" s="9"/>
      <c r="R31" s="9"/>
      <c r="S31" s="9"/>
      <c r="T31" s="9"/>
      <c r="U31" s="1">
        <f t="shared" ref="U31:U40" si="32">SUM(P31:T31)</f>
        <v>0</v>
      </c>
      <c r="V31" s="9"/>
      <c r="W31" s="9"/>
      <c r="X31" s="9"/>
      <c r="Y31" s="9"/>
      <c r="Z31" s="1">
        <f t="shared" ref="Z31:Z40" si="33">SUM(U31:Y31)</f>
        <v>0</v>
      </c>
      <c r="AA31" s="9"/>
      <c r="AB31" s="9"/>
      <c r="AC31" s="9"/>
      <c r="AD31" s="9"/>
      <c r="AE31" s="1">
        <f t="shared" ref="AE31:AE40" si="34">SUM(Z31:AD31)</f>
        <v>0</v>
      </c>
      <c r="AF31" s="9"/>
      <c r="AG31" s="9"/>
      <c r="AH31" s="9"/>
      <c r="AI31" s="9"/>
      <c r="AJ31" s="1">
        <f t="shared" ref="AJ31:AJ40" si="35">SUM(AE31:AI31)</f>
        <v>0</v>
      </c>
      <c r="AK31" s="9"/>
      <c r="AL31" s="9"/>
      <c r="AM31" s="9"/>
      <c r="AN31" s="9"/>
      <c r="AO31" s="1">
        <f t="shared" ref="AO31:AO40" si="36">SUM(AJ31:AN31)</f>
        <v>0</v>
      </c>
      <c r="AP31" s="9"/>
      <c r="AQ31" s="9"/>
      <c r="AR31" s="9"/>
      <c r="AS31" s="9"/>
      <c r="AT31" s="1">
        <f t="shared" ref="AT31:AT40" si="37">SUM(AO31:AS31)</f>
        <v>0</v>
      </c>
      <c r="AU31" s="9"/>
      <c r="AV31" s="9"/>
      <c r="AW31" s="9"/>
      <c r="AX31" s="9"/>
      <c r="AY31" s="1">
        <f t="shared" ref="AY31:AY40" si="38">SUM(AT31:AX31)</f>
        <v>0</v>
      </c>
      <c r="AZ31" s="9"/>
      <c r="BA31" s="9"/>
      <c r="BB31" s="9"/>
      <c r="BC31" s="9"/>
      <c r="BD31" s="1">
        <f t="shared" ref="BD31:BD40" si="39">SUM(AY31:BC31)</f>
        <v>0</v>
      </c>
      <c r="BE31" s="9"/>
      <c r="BF31" s="9"/>
      <c r="BG31" s="9"/>
      <c r="BH31" s="9"/>
      <c r="BI31" s="1">
        <f t="shared" ref="BI31:BI40" si="40">SUM(BD31:BH31)</f>
        <v>0</v>
      </c>
      <c r="BJ31" s="9"/>
      <c r="BK31" s="9"/>
      <c r="BL31" s="9"/>
      <c r="BM31" s="9"/>
      <c r="BN31" s="1">
        <f t="shared" ref="BN31:BN40" si="41">SUM(BI31:BM31)</f>
        <v>0</v>
      </c>
      <c r="BO31" s="9"/>
      <c r="BP31" s="9"/>
      <c r="BQ31" s="9"/>
      <c r="BR31" s="9"/>
      <c r="BS31" s="1">
        <f t="shared" ref="BS31:BS40" si="42">SUM(BN31:BR31)</f>
        <v>0</v>
      </c>
    </row>
    <row r="32" spans="1:71" s="92" customFormat="1" x14ac:dyDescent="0.25">
      <c r="A32" s="101"/>
      <c r="B32" s="110" t="s">
        <v>0</v>
      </c>
      <c r="C32" s="109">
        <v>1</v>
      </c>
      <c r="D32" s="109">
        <v>4248</v>
      </c>
      <c r="E32" s="111">
        <v>41</v>
      </c>
      <c r="F32" s="88"/>
      <c r="G32" s="89">
        <f>$BS32/E32</f>
        <v>0.58536585365853655</v>
      </c>
      <c r="H32" s="90">
        <v>24</v>
      </c>
      <c r="I32" s="90">
        <f t="shared" ref="I32:I40" si="43">+H32+J32</f>
        <v>24</v>
      </c>
      <c r="J32" s="97"/>
      <c r="K32" s="102">
        <v>2023</v>
      </c>
      <c r="L32" s="91">
        <v>2023</v>
      </c>
      <c r="M32" s="91"/>
      <c r="N32" s="91"/>
      <c r="O32" s="91"/>
      <c r="P32" s="90">
        <f>+H32+SUM(M32:O32)</f>
        <v>24</v>
      </c>
      <c r="Q32" s="91"/>
      <c r="R32" s="91"/>
      <c r="S32" s="91"/>
      <c r="T32" s="91"/>
      <c r="U32" s="88">
        <f t="shared" si="32"/>
        <v>24</v>
      </c>
      <c r="V32" s="91"/>
      <c r="W32" s="91"/>
      <c r="X32" s="91"/>
      <c r="Y32" s="91"/>
      <c r="Z32" s="88">
        <f t="shared" si="33"/>
        <v>24</v>
      </c>
      <c r="AA32" s="91"/>
      <c r="AB32" s="91"/>
      <c r="AC32" s="91"/>
      <c r="AD32" s="91"/>
      <c r="AE32" s="88">
        <f t="shared" si="34"/>
        <v>24</v>
      </c>
      <c r="AF32" s="91"/>
      <c r="AG32" s="91"/>
      <c r="AH32" s="91"/>
      <c r="AI32" s="91"/>
      <c r="AJ32" s="88">
        <f t="shared" si="35"/>
        <v>24</v>
      </c>
      <c r="AK32" s="91"/>
      <c r="AL32" s="91"/>
      <c r="AM32" s="91"/>
      <c r="AN32" s="91"/>
      <c r="AO32" s="88">
        <f t="shared" si="36"/>
        <v>24</v>
      </c>
      <c r="AP32" s="91"/>
      <c r="AQ32" s="91"/>
      <c r="AR32" s="91"/>
      <c r="AS32" s="91"/>
      <c r="AT32" s="88">
        <f t="shared" si="37"/>
        <v>24</v>
      </c>
      <c r="AU32" s="91"/>
      <c r="AV32" s="91"/>
      <c r="AW32" s="91"/>
      <c r="AX32" s="91"/>
      <c r="AY32" s="88">
        <f t="shared" si="38"/>
        <v>24</v>
      </c>
      <c r="AZ32" s="91"/>
      <c r="BA32" s="91"/>
      <c r="BB32" s="91"/>
      <c r="BC32" s="91"/>
      <c r="BD32" s="88">
        <f t="shared" si="39"/>
        <v>24</v>
      </c>
      <c r="BE32" s="91"/>
      <c r="BF32" s="91"/>
      <c r="BG32" s="91"/>
      <c r="BH32" s="91"/>
      <c r="BI32" s="88">
        <f t="shared" si="40"/>
        <v>24</v>
      </c>
      <c r="BJ32" s="91"/>
      <c r="BK32" s="91"/>
      <c r="BL32" s="91"/>
      <c r="BM32" s="91"/>
      <c r="BN32" s="88">
        <f t="shared" si="41"/>
        <v>24</v>
      </c>
      <c r="BO32" s="91"/>
      <c r="BP32" s="91"/>
      <c r="BQ32" s="91"/>
      <c r="BR32" s="91"/>
      <c r="BS32" s="88">
        <f t="shared" si="42"/>
        <v>24</v>
      </c>
    </row>
    <row r="33" spans="1:71" x14ac:dyDescent="0.25">
      <c r="A33" s="20"/>
      <c r="B33" s="26" t="s">
        <v>231</v>
      </c>
      <c r="C33" s="24">
        <v>4</v>
      </c>
      <c r="D33" s="24">
        <v>3965</v>
      </c>
      <c r="E33" s="115">
        <v>29</v>
      </c>
      <c r="F33" s="1"/>
      <c r="G33" s="89">
        <f t="shared" ref="G33:G40" si="44">$BS33/E33</f>
        <v>0.51724137931034486</v>
      </c>
      <c r="H33" s="72">
        <v>15</v>
      </c>
      <c r="I33" s="72">
        <f t="shared" si="43"/>
        <v>15</v>
      </c>
      <c r="J33" s="82"/>
      <c r="K33" s="58">
        <v>2023</v>
      </c>
      <c r="L33" s="58">
        <v>2023</v>
      </c>
      <c r="M33" s="24"/>
      <c r="N33" s="24"/>
      <c r="O33" s="24"/>
      <c r="P33" s="72">
        <f t="shared" ref="P33:P40" si="45">+H33+SUM(M33:O33)</f>
        <v>15</v>
      </c>
      <c r="Q33" s="9"/>
      <c r="R33" s="9"/>
      <c r="S33" s="9"/>
      <c r="T33" s="9"/>
      <c r="U33" s="1">
        <f t="shared" si="32"/>
        <v>15</v>
      </c>
      <c r="V33" s="9"/>
      <c r="W33" s="9"/>
      <c r="X33" s="9"/>
      <c r="Y33" s="9"/>
      <c r="Z33" s="1">
        <f t="shared" si="33"/>
        <v>15</v>
      </c>
      <c r="AA33" s="9"/>
      <c r="AB33" s="9"/>
      <c r="AC33" s="9"/>
      <c r="AD33" s="9"/>
      <c r="AE33" s="1">
        <f t="shared" si="34"/>
        <v>15</v>
      </c>
      <c r="AF33" s="9"/>
      <c r="AG33" s="9"/>
      <c r="AH33" s="9"/>
      <c r="AI33" s="9"/>
      <c r="AJ33" s="1">
        <f t="shared" si="35"/>
        <v>15</v>
      </c>
      <c r="AK33" s="9"/>
      <c r="AL33" s="9"/>
      <c r="AM33" s="9"/>
      <c r="AN33" s="9"/>
      <c r="AO33" s="1">
        <f t="shared" si="36"/>
        <v>15</v>
      </c>
      <c r="AP33" s="9"/>
      <c r="AQ33" s="9"/>
      <c r="AR33" s="9"/>
      <c r="AS33" s="9"/>
      <c r="AT33" s="1">
        <f t="shared" si="37"/>
        <v>15</v>
      </c>
      <c r="AU33" s="9"/>
      <c r="AV33" s="9"/>
      <c r="AW33" s="9"/>
      <c r="AX33" s="9"/>
      <c r="AY33" s="1">
        <f t="shared" si="38"/>
        <v>15</v>
      </c>
      <c r="AZ33" s="9"/>
      <c r="BA33" s="9"/>
      <c r="BB33" s="9"/>
      <c r="BC33" s="9"/>
      <c r="BD33" s="1">
        <f t="shared" si="39"/>
        <v>15</v>
      </c>
      <c r="BE33" s="9"/>
      <c r="BF33" s="9"/>
      <c r="BG33" s="9"/>
      <c r="BH33" s="9"/>
      <c r="BI33" s="1">
        <f t="shared" si="40"/>
        <v>15</v>
      </c>
      <c r="BJ33" s="9"/>
      <c r="BK33" s="9"/>
      <c r="BL33" s="9"/>
      <c r="BM33" s="9"/>
      <c r="BN33" s="1">
        <f t="shared" si="41"/>
        <v>15</v>
      </c>
      <c r="BO33" s="9"/>
      <c r="BP33" s="9"/>
      <c r="BQ33" s="9"/>
      <c r="BR33" s="9"/>
      <c r="BS33" s="1">
        <f t="shared" si="42"/>
        <v>15</v>
      </c>
    </row>
    <row r="34" spans="1:71" x14ac:dyDescent="0.25">
      <c r="A34" s="20"/>
      <c r="B34" s="25" t="s">
        <v>232</v>
      </c>
      <c r="C34" s="24">
        <v>6</v>
      </c>
      <c r="D34" s="24">
        <v>661</v>
      </c>
      <c r="E34" s="115">
        <v>18</v>
      </c>
      <c r="F34" s="1"/>
      <c r="G34" s="89">
        <f t="shared" si="44"/>
        <v>0.61111111111111116</v>
      </c>
      <c r="H34" s="72">
        <v>11</v>
      </c>
      <c r="I34" s="72">
        <f t="shared" si="43"/>
        <v>11</v>
      </c>
      <c r="J34" s="82"/>
      <c r="K34" s="58">
        <v>2023</v>
      </c>
      <c r="L34" s="9">
        <v>2023</v>
      </c>
      <c r="M34" s="24"/>
      <c r="N34" s="24"/>
      <c r="O34" s="24"/>
      <c r="P34" s="72">
        <f t="shared" si="45"/>
        <v>11</v>
      </c>
      <c r="Q34" s="9"/>
      <c r="R34" s="9"/>
      <c r="S34" s="9"/>
      <c r="T34" s="9"/>
      <c r="U34" s="1">
        <f t="shared" si="32"/>
        <v>11</v>
      </c>
      <c r="V34" s="9"/>
      <c r="W34" s="9"/>
      <c r="X34" s="9"/>
      <c r="Y34" s="9"/>
      <c r="Z34" s="1">
        <f t="shared" si="33"/>
        <v>11</v>
      </c>
      <c r="AA34" s="9"/>
      <c r="AB34" s="9"/>
      <c r="AC34" s="9"/>
      <c r="AD34" s="9"/>
      <c r="AE34" s="1">
        <f t="shared" si="34"/>
        <v>11</v>
      </c>
      <c r="AF34" s="9"/>
      <c r="AG34" s="9"/>
      <c r="AH34" s="9"/>
      <c r="AI34" s="9"/>
      <c r="AJ34" s="1">
        <f t="shared" si="35"/>
        <v>11</v>
      </c>
      <c r="AK34" s="9"/>
      <c r="AL34" s="9"/>
      <c r="AM34" s="9"/>
      <c r="AN34" s="9"/>
      <c r="AO34" s="1">
        <f t="shared" si="36"/>
        <v>11</v>
      </c>
      <c r="AP34" s="9"/>
      <c r="AQ34" s="9"/>
      <c r="AR34" s="9"/>
      <c r="AS34" s="9"/>
      <c r="AT34" s="1">
        <f t="shared" si="37"/>
        <v>11</v>
      </c>
      <c r="AU34" s="9"/>
      <c r="AV34" s="9"/>
      <c r="AW34" s="9"/>
      <c r="AX34" s="9"/>
      <c r="AY34" s="1">
        <f t="shared" si="38"/>
        <v>11</v>
      </c>
      <c r="AZ34" s="9"/>
      <c r="BA34" s="9"/>
      <c r="BB34" s="9"/>
      <c r="BC34" s="9"/>
      <c r="BD34" s="1">
        <f t="shared" si="39"/>
        <v>11</v>
      </c>
      <c r="BE34" s="9"/>
      <c r="BF34" s="9"/>
      <c r="BG34" s="9"/>
      <c r="BH34" s="9"/>
      <c r="BI34" s="1">
        <f t="shared" si="40"/>
        <v>11</v>
      </c>
      <c r="BJ34" s="9"/>
      <c r="BK34" s="9"/>
      <c r="BL34" s="9"/>
      <c r="BM34" s="9"/>
      <c r="BN34" s="1">
        <f t="shared" si="41"/>
        <v>11</v>
      </c>
      <c r="BO34" s="9"/>
      <c r="BP34" s="9"/>
      <c r="BQ34" s="9"/>
      <c r="BR34" s="9"/>
      <c r="BS34" s="1">
        <f t="shared" si="42"/>
        <v>11</v>
      </c>
    </row>
    <row r="35" spans="1:71" x14ac:dyDescent="0.25">
      <c r="A35" s="20"/>
      <c r="B35" s="9" t="s">
        <v>167</v>
      </c>
      <c r="C35" s="24">
        <v>8</v>
      </c>
      <c r="D35" s="24">
        <v>1643</v>
      </c>
      <c r="E35" s="46">
        <v>22</v>
      </c>
      <c r="F35" s="1"/>
      <c r="G35" s="89">
        <f t="shared" si="44"/>
        <v>0.81818181818181823</v>
      </c>
      <c r="H35" s="72">
        <v>18</v>
      </c>
      <c r="I35" s="72">
        <f t="shared" si="43"/>
        <v>18</v>
      </c>
      <c r="J35" s="82"/>
      <c r="K35" s="58">
        <v>2023</v>
      </c>
      <c r="L35" s="9">
        <v>2023</v>
      </c>
      <c r="M35" s="24"/>
      <c r="N35" s="24"/>
      <c r="O35" s="24"/>
      <c r="P35" s="72">
        <f t="shared" si="45"/>
        <v>18</v>
      </c>
      <c r="Q35" s="9"/>
      <c r="R35" s="9"/>
      <c r="S35" s="9"/>
      <c r="T35" s="9"/>
      <c r="U35" s="1">
        <f>SUM(P35:T35)</f>
        <v>18</v>
      </c>
      <c r="V35" s="9"/>
      <c r="W35" s="9"/>
      <c r="X35" s="9"/>
      <c r="Y35" s="9"/>
      <c r="Z35" s="1">
        <f>SUM(U35:Y35)</f>
        <v>18</v>
      </c>
      <c r="AA35" s="9"/>
      <c r="AB35" s="9"/>
      <c r="AC35" s="9"/>
      <c r="AD35" s="9"/>
      <c r="AE35" s="1">
        <f>SUM(Z35:AD35)</f>
        <v>18</v>
      </c>
      <c r="AF35" s="9"/>
      <c r="AG35" s="9"/>
      <c r="AH35" s="9"/>
      <c r="AI35" s="9"/>
      <c r="AJ35" s="1">
        <f>SUM(AE35:AI35)</f>
        <v>18</v>
      </c>
      <c r="AK35" s="9"/>
      <c r="AL35" s="9"/>
      <c r="AM35" s="9"/>
      <c r="AN35" s="9"/>
      <c r="AO35" s="1">
        <f>SUM(AJ35:AN35)</f>
        <v>18</v>
      </c>
      <c r="AP35" s="9"/>
      <c r="AQ35" s="9"/>
      <c r="AR35" s="9"/>
      <c r="AS35" s="9"/>
      <c r="AT35" s="1">
        <f>SUM(AO35:AS35)</f>
        <v>18</v>
      </c>
      <c r="AU35" s="9"/>
      <c r="AV35" s="9"/>
      <c r="AW35" s="9"/>
      <c r="AX35" s="9"/>
      <c r="AY35" s="1">
        <f>SUM(AT35:AX35)</f>
        <v>18</v>
      </c>
      <c r="AZ35" s="9"/>
      <c r="BA35" s="9"/>
      <c r="BB35" s="9"/>
      <c r="BC35" s="9"/>
      <c r="BD35" s="1">
        <f>SUM(AY35:BC35)</f>
        <v>18</v>
      </c>
      <c r="BE35" s="9"/>
      <c r="BF35" s="9"/>
      <c r="BG35" s="9"/>
      <c r="BH35" s="9"/>
      <c r="BI35" s="1">
        <f>SUM(BD35:BH35)</f>
        <v>18</v>
      </c>
      <c r="BJ35" s="9"/>
      <c r="BK35" s="9"/>
      <c r="BL35" s="9"/>
      <c r="BM35" s="9"/>
      <c r="BN35" s="1">
        <f>SUM(BI35:BM35)</f>
        <v>18</v>
      </c>
      <c r="BO35" s="9"/>
      <c r="BP35" s="9"/>
      <c r="BQ35" s="9"/>
      <c r="BR35" s="9"/>
      <c r="BS35" s="1">
        <f t="shared" si="42"/>
        <v>18</v>
      </c>
    </row>
    <row r="36" spans="1:71" x14ac:dyDescent="0.25">
      <c r="A36" s="20"/>
      <c r="B36" s="28" t="s">
        <v>62</v>
      </c>
      <c r="C36" s="29">
        <v>9</v>
      </c>
      <c r="D36" s="29">
        <v>3232</v>
      </c>
      <c r="E36" s="27">
        <v>22</v>
      </c>
      <c r="F36" s="1"/>
      <c r="G36" s="89">
        <f t="shared" si="44"/>
        <v>0.40909090909090912</v>
      </c>
      <c r="H36" s="72">
        <v>8</v>
      </c>
      <c r="I36" s="72">
        <f t="shared" si="43"/>
        <v>8</v>
      </c>
      <c r="J36" s="82"/>
      <c r="K36" s="58">
        <v>2023</v>
      </c>
      <c r="L36" s="9">
        <v>2023</v>
      </c>
      <c r="M36" s="9"/>
      <c r="N36" s="9"/>
      <c r="O36" s="9"/>
      <c r="P36" s="72">
        <f t="shared" si="45"/>
        <v>8</v>
      </c>
      <c r="Q36" s="28"/>
      <c r="R36" s="9"/>
      <c r="S36" s="9"/>
      <c r="T36" s="9"/>
      <c r="U36" s="1">
        <f t="shared" si="32"/>
        <v>8</v>
      </c>
      <c r="V36" s="9"/>
      <c r="W36" s="9">
        <v>1</v>
      </c>
      <c r="X36" s="9"/>
      <c r="Y36" s="9"/>
      <c r="Z36" s="1">
        <f t="shared" si="33"/>
        <v>9</v>
      </c>
      <c r="AA36" s="9"/>
      <c r="AB36" s="9"/>
      <c r="AC36" s="9"/>
      <c r="AD36" s="9"/>
      <c r="AE36" s="1">
        <f t="shared" si="34"/>
        <v>9</v>
      </c>
      <c r="AF36" s="9"/>
      <c r="AG36" s="9"/>
      <c r="AH36" s="9"/>
      <c r="AI36" s="9"/>
      <c r="AJ36" s="1">
        <f t="shared" si="35"/>
        <v>9</v>
      </c>
      <c r="AK36" s="9"/>
      <c r="AL36" s="9"/>
      <c r="AM36" s="9"/>
      <c r="AN36" s="9"/>
      <c r="AO36" s="1">
        <f t="shared" si="36"/>
        <v>9</v>
      </c>
      <c r="AP36" s="9"/>
      <c r="AQ36" s="9"/>
      <c r="AR36" s="9"/>
      <c r="AS36" s="9"/>
      <c r="AT36" s="1">
        <f t="shared" si="37"/>
        <v>9</v>
      </c>
      <c r="AU36" s="9"/>
      <c r="AV36" s="9"/>
      <c r="AW36" s="9"/>
      <c r="AX36" s="9"/>
      <c r="AY36" s="1">
        <f t="shared" si="38"/>
        <v>9</v>
      </c>
      <c r="AZ36" s="9"/>
      <c r="BA36" s="9"/>
      <c r="BB36" s="9"/>
      <c r="BC36" s="9"/>
      <c r="BD36" s="1">
        <f t="shared" si="39"/>
        <v>9</v>
      </c>
      <c r="BE36" s="9"/>
      <c r="BF36" s="9"/>
      <c r="BG36" s="9"/>
      <c r="BH36" s="9"/>
      <c r="BI36" s="1">
        <f t="shared" si="40"/>
        <v>9</v>
      </c>
      <c r="BJ36" s="9"/>
      <c r="BK36" s="9"/>
      <c r="BL36" s="9"/>
      <c r="BM36" s="9"/>
      <c r="BN36" s="1">
        <f t="shared" si="41"/>
        <v>9</v>
      </c>
      <c r="BO36" s="9"/>
      <c r="BP36" s="9"/>
      <c r="BQ36" s="9"/>
      <c r="BR36" s="9"/>
      <c r="BS36" s="1">
        <f t="shared" si="42"/>
        <v>9</v>
      </c>
    </row>
    <row r="37" spans="1:71" x14ac:dyDescent="0.25">
      <c r="A37" s="20"/>
      <c r="B37" s="9" t="s">
        <v>63</v>
      </c>
      <c r="C37" s="24">
        <v>12</v>
      </c>
      <c r="D37" s="24">
        <v>584</v>
      </c>
      <c r="E37" s="46">
        <v>21</v>
      </c>
      <c r="F37" s="1"/>
      <c r="G37" s="89">
        <f t="shared" si="44"/>
        <v>0.33333333333333331</v>
      </c>
      <c r="H37" s="72">
        <v>7</v>
      </c>
      <c r="I37" s="72">
        <f t="shared" si="43"/>
        <v>7</v>
      </c>
      <c r="J37" s="82"/>
      <c r="K37" s="58">
        <v>2023</v>
      </c>
      <c r="L37" s="9">
        <v>2023</v>
      </c>
      <c r="M37" s="24"/>
      <c r="N37" s="24"/>
      <c r="O37" s="24"/>
      <c r="P37" s="72">
        <f t="shared" si="45"/>
        <v>7</v>
      </c>
      <c r="Q37" s="9"/>
      <c r="R37" s="9"/>
      <c r="S37" s="9"/>
      <c r="T37" s="9"/>
      <c r="U37" s="1">
        <f t="shared" si="32"/>
        <v>7</v>
      </c>
      <c r="V37" s="9"/>
      <c r="W37" s="9"/>
      <c r="X37" s="9"/>
      <c r="Y37" s="9"/>
      <c r="Z37" s="1">
        <f t="shared" si="33"/>
        <v>7</v>
      </c>
      <c r="AA37" s="9"/>
      <c r="AB37" s="9"/>
      <c r="AC37" s="9"/>
      <c r="AD37" s="9"/>
      <c r="AE37" s="1">
        <f t="shared" si="34"/>
        <v>7</v>
      </c>
      <c r="AF37" s="9"/>
      <c r="AG37" s="9"/>
      <c r="AH37" s="9"/>
      <c r="AI37" s="9"/>
      <c r="AJ37" s="1">
        <f t="shared" si="35"/>
        <v>7</v>
      </c>
      <c r="AK37" s="9"/>
      <c r="AL37" s="9"/>
      <c r="AM37" s="9"/>
      <c r="AN37" s="9"/>
      <c r="AO37" s="1">
        <f t="shared" si="36"/>
        <v>7</v>
      </c>
      <c r="AP37" s="9"/>
      <c r="AQ37" s="9"/>
      <c r="AR37" s="9"/>
      <c r="AS37" s="9"/>
      <c r="AT37" s="1">
        <f t="shared" si="37"/>
        <v>7</v>
      </c>
      <c r="AU37" s="9"/>
      <c r="AV37" s="9"/>
      <c r="AW37" s="9"/>
      <c r="AX37" s="9"/>
      <c r="AY37" s="1">
        <f t="shared" si="38"/>
        <v>7</v>
      </c>
      <c r="AZ37" s="9"/>
      <c r="BA37" s="9"/>
      <c r="BB37" s="9"/>
      <c r="BC37" s="9"/>
      <c r="BD37" s="1">
        <f t="shared" si="39"/>
        <v>7</v>
      </c>
      <c r="BE37" s="9"/>
      <c r="BF37" s="9"/>
      <c r="BG37" s="9"/>
      <c r="BH37" s="9"/>
      <c r="BI37" s="1">
        <f t="shared" si="40"/>
        <v>7</v>
      </c>
      <c r="BJ37" s="9"/>
      <c r="BK37" s="9"/>
      <c r="BL37" s="9"/>
      <c r="BM37" s="9"/>
      <c r="BN37" s="1">
        <f t="shared" si="41"/>
        <v>7</v>
      </c>
      <c r="BO37" s="9"/>
      <c r="BP37" s="9"/>
      <c r="BQ37" s="9"/>
      <c r="BR37" s="9"/>
      <c r="BS37" s="1">
        <f t="shared" si="42"/>
        <v>7</v>
      </c>
    </row>
    <row r="38" spans="1:71" x14ac:dyDescent="0.25">
      <c r="A38" s="20"/>
      <c r="B38" s="9" t="s">
        <v>20</v>
      </c>
      <c r="C38" s="24">
        <v>20</v>
      </c>
      <c r="D38" s="24">
        <v>3437</v>
      </c>
      <c r="E38" s="46">
        <v>13</v>
      </c>
      <c r="F38" s="1"/>
      <c r="G38" s="89">
        <f t="shared" si="44"/>
        <v>0.23076923076923078</v>
      </c>
      <c r="H38" s="72">
        <v>3</v>
      </c>
      <c r="I38" s="72">
        <f t="shared" si="43"/>
        <v>3</v>
      </c>
      <c r="J38" s="82"/>
      <c r="K38" s="58">
        <v>2023</v>
      </c>
      <c r="L38" s="9">
        <v>2023</v>
      </c>
      <c r="M38" s="9"/>
      <c r="N38" s="9"/>
      <c r="O38" s="9"/>
      <c r="P38" s="72">
        <f t="shared" si="45"/>
        <v>3</v>
      </c>
      <c r="Q38" s="9"/>
      <c r="R38" s="9"/>
      <c r="S38" s="9"/>
      <c r="T38" s="9"/>
      <c r="U38" s="1">
        <f t="shared" si="32"/>
        <v>3</v>
      </c>
      <c r="V38" s="9"/>
      <c r="W38" s="9"/>
      <c r="X38" s="9"/>
      <c r="Y38" s="9"/>
      <c r="Z38" s="1">
        <f t="shared" si="33"/>
        <v>3</v>
      </c>
      <c r="AA38" s="9"/>
      <c r="AB38" s="9"/>
      <c r="AC38" s="9"/>
      <c r="AD38" s="9"/>
      <c r="AE38" s="1">
        <f t="shared" si="34"/>
        <v>3</v>
      </c>
      <c r="AF38" s="9"/>
      <c r="AG38" s="9"/>
      <c r="AH38" s="9"/>
      <c r="AI38" s="9"/>
      <c r="AJ38" s="1">
        <f t="shared" si="35"/>
        <v>3</v>
      </c>
      <c r="AK38" s="9"/>
      <c r="AL38" s="9"/>
      <c r="AM38" s="9"/>
      <c r="AN38" s="9"/>
      <c r="AO38" s="1">
        <f t="shared" si="36"/>
        <v>3</v>
      </c>
      <c r="AP38" s="9"/>
      <c r="AQ38" s="9"/>
      <c r="AR38" s="9"/>
      <c r="AS38" s="9"/>
      <c r="AT38" s="1">
        <f t="shared" si="37"/>
        <v>3</v>
      </c>
      <c r="AU38" s="9"/>
      <c r="AV38" s="9"/>
      <c r="AW38" s="9"/>
      <c r="AX38" s="9"/>
      <c r="AY38" s="1">
        <f t="shared" si="38"/>
        <v>3</v>
      </c>
      <c r="AZ38" s="9"/>
      <c r="BA38" s="9"/>
      <c r="BB38" s="9"/>
      <c r="BC38" s="9"/>
      <c r="BD38" s="1">
        <f t="shared" si="39"/>
        <v>3</v>
      </c>
      <c r="BE38" s="9"/>
      <c r="BF38" s="9"/>
      <c r="BG38" s="9"/>
      <c r="BH38" s="9"/>
      <c r="BI38" s="1">
        <f t="shared" si="40"/>
        <v>3</v>
      </c>
      <c r="BJ38" s="9"/>
      <c r="BK38" s="9"/>
      <c r="BL38" s="9"/>
      <c r="BM38" s="9"/>
      <c r="BN38" s="1">
        <f t="shared" si="41"/>
        <v>3</v>
      </c>
      <c r="BO38" s="9"/>
      <c r="BP38" s="9"/>
      <c r="BQ38" s="9"/>
      <c r="BR38" s="9"/>
      <c r="BS38" s="1">
        <f t="shared" si="42"/>
        <v>3</v>
      </c>
    </row>
    <row r="39" spans="1:71" x14ac:dyDescent="0.25">
      <c r="A39" s="20"/>
      <c r="B39" s="9" t="s">
        <v>50</v>
      </c>
      <c r="C39" s="24">
        <v>22</v>
      </c>
      <c r="D39" s="24">
        <v>9745</v>
      </c>
      <c r="E39" s="46">
        <v>17</v>
      </c>
      <c r="F39" s="1"/>
      <c r="G39" s="89">
        <f t="shared" si="44"/>
        <v>0.76470588235294112</v>
      </c>
      <c r="H39" s="72">
        <v>8</v>
      </c>
      <c r="I39" s="72">
        <f t="shared" si="43"/>
        <v>8</v>
      </c>
      <c r="J39" s="82"/>
      <c r="K39" s="58">
        <v>2023</v>
      </c>
      <c r="L39" s="9">
        <v>2023</v>
      </c>
      <c r="M39" s="24"/>
      <c r="N39" s="24"/>
      <c r="O39" s="24"/>
      <c r="P39" s="72">
        <f t="shared" si="45"/>
        <v>8</v>
      </c>
      <c r="Q39" s="9"/>
      <c r="R39" s="9"/>
      <c r="S39" s="9"/>
      <c r="T39" s="9">
        <v>5</v>
      </c>
      <c r="U39" s="1">
        <f t="shared" si="32"/>
        <v>13</v>
      </c>
      <c r="V39" s="9"/>
      <c r="W39" s="9"/>
      <c r="X39" s="9"/>
      <c r="Y39" s="9"/>
      <c r="Z39" s="1">
        <f t="shared" si="33"/>
        <v>13</v>
      </c>
      <c r="AA39" s="9"/>
      <c r="AB39" s="9"/>
      <c r="AC39" s="9"/>
      <c r="AD39" s="9"/>
      <c r="AE39" s="1">
        <f t="shared" si="34"/>
        <v>13</v>
      </c>
      <c r="AF39" s="9"/>
      <c r="AG39" s="9"/>
      <c r="AH39" s="9"/>
      <c r="AI39" s="9"/>
      <c r="AJ39" s="1">
        <f t="shared" si="35"/>
        <v>13</v>
      </c>
      <c r="AK39" s="9"/>
      <c r="AL39" s="9"/>
      <c r="AM39" s="9"/>
      <c r="AN39" s="9"/>
      <c r="AO39" s="1">
        <f t="shared" si="36"/>
        <v>13</v>
      </c>
      <c r="AP39" s="9"/>
      <c r="AQ39" s="9"/>
      <c r="AR39" s="9"/>
      <c r="AS39" s="9"/>
      <c r="AT39" s="1">
        <f t="shared" si="37"/>
        <v>13</v>
      </c>
      <c r="AU39" s="9"/>
      <c r="AV39" s="9"/>
      <c r="AW39" s="9"/>
      <c r="AX39" s="9"/>
      <c r="AY39" s="1">
        <f t="shared" si="38"/>
        <v>13</v>
      </c>
      <c r="AZ39" s="9"/>
      <c r="BA39" s="9"/>
      <c r="BB39" s="9"/>
      <c r="BC39" s="9"/>
      <c r="BD39" s="1">
        <f t="shared" si="39"/>
        <v>13</v>
      </c>
      <c r="BE39" s="9"/>
      <c r="BF39" s="9"/>
      <c r="BG39" s="9"/>
      <c r="BH39" s="9"/>
      <c r="BI39" s="1">
        <f t="shared" si="40"/>
        <v>13</v>
      </c>
      <c r="BJ39" s="9"/>
      <c r="BK39" s="9"/>
      <c r="BL39" s="9"/>
      <c r="BM39" s="9"/>
      <c r="BN39" s="1">
        <f t="shared" si="41"/>
        <v>13</v>
      </c>
      <c r="BO39" s="9"/>
      <c r="BP39" s="9"/>
      <c r="BQ39" s="9"/>
      <c r="BR39" s="9"/>
      <c r="BS39" s="1">
        <f t="shared" si="42"/>
        <v>13</v>
      </c>
    </row>
    <row r="40" spans="1:71" s="196" customFormat="1" x14ac:dyDescent="0.25">
      <c r="A40" s="236"/>
      <c r="B40" s="204" t="s">
        <v>361</v>
      </c>
      <c r="C40" s="237">
        <v>23</v>
      </c>
      <c r="D40" s="237"/>
      <c r="E40" s="238">
        <v>17</v>
      </c>
      <c r="F40" s="190"/>
      <c r="G40" s="191">
        <f t="shared" si="44"/>
        <v>1</v>
      </c>
      <c r="H40" s="203">
        <v>10</v>
      </c>
      <c r="I40" s="192">
        <f t="shared" si="43"/>
        <v>10</v>
      </c>
      <c r="J40" s="239"/>
      <c r="K40" s="207">
        <v>2023</v>
      </c>
      <c r="L40" s="204">
        <v>2023</v>
      </c>
      <c r="M40" s="237"/>
      <c r="N40" s="237"/>
      <c r="O40" s="237"/>
      <c r="P40" s="192">
        <f t="shared" si="45"/>
        <v>10</v>
      </c>
      <c r="Q40" s="204"/>
      <c r="R40" s="204"/>
      <c r="S40" s="204"/>
      <c r="T40" s="204"/>
      <c r="U40" s="190">
        <f t="shared" si="32"/>
        <v>10</v>
      </c>
      <c r="V40" s="204"/>
      <c r="W40" s="204"/>
      <c r="X40" s="204">
        <v>6</v>
      </c>
      <c r="Y40" s="204">
        <v>1</v>
      </c>
      <c r="Z40" s="190">
        <f t="shared" si="33"/>
        <v>17</v>
      </c>
      <c r="AA40" s="204"/>
      <c r="AB40" s="204"/>
      <c r="AC40" s="204"/>
      <c r="AD40" s="204"/>
      <c r="AE40" s="190">
        <f t="shared" si="34"/>
        <v>17</v>
      </c>
      <c r="AF40" s="204"/>
      <c r="AG40" s="204"/>
      <c r="AH40" s="204"/>
      <c r="AI40" s="204"/>
      <c r="AJ40" s="190">
        <f t="shared" si="35"/>
        <v>17</v>
      </c>
      <c r="AK40" s="204"/>
      <c r="AL40" s="204"/>
      <c r="AM40" s="204"/>
      <c r="AN40" s="204"/>
      <c r="AO40" s="190">
        <f t="shared" si="36"/>
        <v>17</v>
      </c>
      <c r="AP40" s="204"/>
      <c r="AQ40" s="204"/>
      <c r="AR40" s="204"/>
      <c r="AS40" s="204"/>
      <c r="AT40" s="190">
        <f t="shared" si="37"/>
        <v>17</v>
      </c>
      <c r="AU40" s="204"/>
      <c r="AV40" s="204"/>
      <c r="AW40" s="204"/>
      <c r="AX40" s="204"/>
      <c r="AY40" s="190">
        <f t="shared" si="38"/>
        <v>17</v>
      </c>
      <c r="AZ40" s="204"/>
      <c r="BA40" s="204"/>
      <c r="BB40" s="204"/>
      <c r="BC40" s="204"/>
      <c r="BD40" s="190">
        <f t="shared" si="39"/>
        <v>17</v>
      </c>
      <c r="BE40" s="204"/>
      <c r="BF40" s="204"/>
      <c r="BG40" s="204"/>
      <c r="BH40" s="204"/>
      <c r="BI40" s="190">
        <f t="shared" si="40"/>
        <v>17</v>
      </c>
      <c r="BJ40" s="204"/>
      <c r="BK40" s="204"/>
      <c r="BL40" s="204"/>
      <c r="BM40" s="204"/>
      <c r="BN40" s="190">
        <f t="shared" si="41"/>
        <v>17</v>
      </c>
      <c r="BO40" s="204"/>
      <c r="BP40" s="204"/>
      <c r="BQ40" s="204"/>
      <c r="BR40" s="204"/>
      <c r="BS40" s="190">
        <f t="shared" si="42"/>
        <v>17</v>
      </c>
    </row>
    <row r="41" spans="1:71" x14ac:dyDescent="0.25">
      <c r="A41" s="3"/>
      <c r="B41" s="8"/>
      <c r="C41" s="71"/>
      <c r="D41" s="71"/>
      <c r="E41" s="86"/>
      <c r="F41" s="4"/>
      <c r="G41" s="5"/>
      <c r="H41" s="77"/>
      <c r="I41" s="77"/>
      <c r="J41" s="81"/>
      <c r="K41" s="8"/>
      <c r="L41" s="8"/>
      <c r="M41" s="71"/>
      <c r="N41" s="71"/>
      <c r="O41" s="71"/>
      <c r="P41" s="77"/>
      <c r="Q41" s="8"/>
      <c r="R41" s="8"/>
      <c r="S41" s="8"/>
      <c r="T41" s="8"/>
      <c r="U41" s="4"/>
      <c r="V41" s="8"/>
      <c r="W41" s="8"/>
      <c r="X41" s="8"/>
      <c r="Y41" s="8"/>
      <c r="Z41" s="4"/>
      <c r="AA41" s="8"/>
      <c r="AB41" s="8"/>
      <c r="AC41" s="8"/>
      <c r="AD41" s="8"/>
      <c r="AE41" s="4"/>
      <c r="AF41" s="8"/>
      <c r="AG41" s="8"/>
      <c r="AH41" s="8"/>
      <c r="AI41" s="8"/>
      <c r="AJ41" s="4"/>
      <c r="AK41" s="8"/>
      <c r="AL41" s="8"/>
      <c r="AM41" s="8"/>
      <c r="AN41" s="8"/>
      <c r="AO41" s="4"/>
      <c r="AP41" s="8"/>
      <c r="AQ41" s="8"/>
      <c r="AR41" s="8"/>
      <c r="AS41" s="8"/>
      <c r="AT41" s="4"/>
      <c r="AU41" s="8"/>
      <c r="AV41" s="8"/>
      <c r="AW41" s="8"/>
      <c r="AX41" s="8"/>
      <c r="AY41" s="4"/>
      <c r="AZ41" s="8"/>
      <c r="BA41" s="8"/>
      <c r="BB41" s="8"/>
      <c r="BC41" s="8"/>
      <c r="BD41" s="4"/>
      <c r="BE41" s="8"/>
      <c r="BF41" s="8"/>
      <c r="BG41" s="8"/>
      <c r="BH41" s="8"/>
      <c r="BI41" s="4"/>
      <c r="BJ41" s="8"/>
      <c r="BK41" s="8"/>
      <c r="BL41" s="8"/>
      <c r="BM41" s="8"/>
      <c r="BN41" s="4"/>
      <c r="BO41" s="8"/>
      <c r="BP41" s="8"/>
      <c r="BQ41" s="8"/>
      <c r="BR41" s="8"/>
      <c r="BS41" s="4"/>
    </row>
    <row r="42" spans="1:71" x14ac:dyDescent="0.25">
      <c r="A42" s="4"/>
      <c r="B42" s="4"/>
      <c r="C42" s="4"/>
      <c r="D42" s="4"/>
      <c r="E42" s="4"/>
      <c r="F42" s="4"/>
      <c r="G42" s="4"/>
      <c r="H42" s="77"/>
      <c r="I42" s="77"/>
      <c r="J42" s="77"/>
      <c r="K42" s="4"/>
      <c r="L42" s="4"/>
      <c r="M42" s="4">
        <f t="shared" ref="M42:AR42" si="46">SUM(M31:M40)</f>
        <v>0</v>
      </c>
      <c r="N42" s="4">
        <f t="shared" si="46"/>
        <v>0</v>
      </c>
      <c r="O42" s="4">
        <f t="shared" si="46"/>
        <v>0</v>
      </c>
      <c r="P42" s="4">
        <f t="shared" si="46"/>
        <v>104</v>
      </c>
      <c r="Q42" s="4">
        <f t="shared" si="46"/>
        <v>0</v>
      </c>
      <c r="R42" s="4">
        <f t="shared" si="46"/>
        <v>0</v>
      </c>
      <c r="S42" s="4">
        <f t="shared" si="46"/>
        <v>0</v>
      </c>
      <c r="T42" s="4">
        <f t="shared" si="46"/>
        <v>5</v>
      </c>
      <c r="U42" s="4">
        <f t="shared" si="46"/>
        <v>109</v>
      </c>
      <c r="V42" s="4">
        <f t="shared" si="46"/>
        <v>0</v>
      </c>
      <c r="W42" s="4">
        <f t="shared" si="46"/>
        <v>1</v>
      </c>
      <c r="X42" s="4">
        <f t="shared" si="46"/>
        <v>6</v>
      </c>
      <c r="Y42" s="4">
        <f t="shared" si="46"/>
        <v>1</v>
      </c>
      <c r="Z42" s="4">
        <f t="shared" si="46"/>
        <v>117</v>
      </c>
      <c r="AA42" s="4">
        <f t="shared" si="46"/>
        <v>0</v>
      </c>
      <c r="AB42" s="4">
        <f t="shared" si="46"/>
        <v>0</v>
      </c>
      <c r="AC42" s="4">
        <f t="shared" si="46"/>
        <v>0</v>
      </c>
      <c r="AD42" s="4">
        <f t="shared" si="46"/>
        <v>0</v>
      </c>
      <c r="AE42" s="4">
        <f t="shared" si="46"/>
        <v>117</v>
      </c>
      <c r="AF42" s="4">
        <f t="shared" si="46"/>
        <v>0</v>
      </c>
      <c r="AG42" s="4">
        <f t="shared" si="46"/>
        <v>0</v>
      </c>
      <c r="AH42" s="4">
        <f t="shared" si="46"/>
        <v>0</v>
      </c>
      <c r="AI42" s="4">
        <f t="shared" si="46"/>
        <v>0</v>
      </c>
      <c r="AJ42" s="4">
        <f t="shared" si="46"/>
        <v>117</v>
      </c>
      <c r="AK42" s="4">
        <f t="shared" si="46"/>
        <v>0</v>
      </c>
      <c r="AL42" s="4">
        <f t="shared" si="46"/>
        <v>0</v>
      </c>
      <c r="AM42" s="4">
        <f t="shared" si="46"/>
        <v>0</v>
      </c>
      <c r="AN42" s="4">
        <f t="shared" si="46"/>
        <v>0</v>
      </c>
      <c r="AO42" s="4">
        <f t="shared" si="46"/>
        <v>117</v>
      </c>
      <c r="AP42" s="4">
        <f t="shared" si="46"/>
        <v>0</v>
      </c>
      <c r="AQ42" s="4">
        <f t="shared" si="46"/>
        <v>0</v>
      </c>
      <c r="AR42" s="4">
        <f t="shared" si="46"/>
        <v>0</v>
      </c>
      <c r="AS42" s="4">
        <f t="shared" ref="AS42:BS42" si="47">SUM(AS31:AS40)</f>
        <v>0</v>
      </c>
      <c r="AT42" s="4">
        <f t="shared" si="47"/>
        <v>117</v>
      </c>
      <c r="AU42" s="4">
        <f t="shared" si="47"/>
        <v>0</v>
      </c>
      <c r="AV42" s="4">
        <f t="shared" si="47"/>
        <v>0</v>
      </c>
      <c r="AW42" s="4">
        <f t="shared" si="47"/>
        <v>0</v>
      </c>
      <c r="AX42" s="4">
        <f t="shared" si="47"/>
        <v>0</v>
      </c>
      <c r="AY42" s="4">
        <f t="shared" si="47"/>
        <v>117</v>
      </c>
      <c r="AZ42" s="4">
        <f t="shared" si="47"/>
        <v>0</v>
      </c>
      <c r="BA42" s="4">
        <f t="shared" si="47"/>
        <v>0</v>
      </c>
      <c r="BB42" s="4">
        <f t="shared" si="47"/>
        <v>0</v>
      </c>
      <c r="BC42" s="4">
        <f t="shared" si="47"/>
        <v>0</v>
      </c>
      <c r="BD42" s="4">
        <f t="shared" si="47"/>
        <v>117</v>
      </c>
      <c r="BE42" s="4">
        <f t="shared" si="47"/>
        <v>0</v>
      </c>
      <c r="BF42" s="4">
        <f t="shared" si="47"/>
        <v>0</v>
      </c>
      <c r="BG42" s="4">
        <f t="shared" si="47"/>
        <v>0</v>
      </c>
      <c r="BH42" s="4">
        <f t="shared" si="47"/>
        <v>0</v>
      </c>
      <c r="BI42" s="4">
        <f t="shared" si="47"/>
        <v>117</v>
      </c>
      <c r="BJ42" s="4">
        <f t="shared" si="47"/>
        <v>0</v>
      </c>
      <c r="BK42" s="4">
        <f t="shared" si="47"/>
        <v>0</v>
      </c>
      <c r="BL42" s="4">
        <f t="shared" si="47"/>
        <v>0</v>
      </c>
      <c r="BM42" s="4">
        <f t="shared" si="47"/>
        <v>0</v>
      </c>
      <c r="BN42" s="4">
        <f t="shared" si="47"/>
        <v>117</v>
      </c>
      <c r="BO42" s="4">
        <f t="shared" si="47"/>
        <v>0</v>
      </c>
      <c r="BP42" s="4">
        <f t="shared" si="47"/>
        <v>0</v>
      </c>
      <c r="BQ42" s="4">
        <f t="shared" si="47"/>
        <v>0</v>
      </c>
      <c r="BR42" s="4">
        <f t="shared" si="47"/>
        <v>0</v>
      </c>
      <c r="BS42" s="4">
        <f t="shared" si="47"/>
        <v>117</v>
      </c>
    </row>
    <row r="43" spans="1:71" x14ac:dyDescent="0.25">
      <c r="A43" s="1"/>
      <c r="B43" s="1" t="s">
        <v>229</v>
      </c>
      <c r="C43" s="1">
        <f>COUNT(C32:C40)</f>
        <v>9</v>
      </c>
      <c r="D43" s="1"/>
      <c r="E43" s="1">
        <f>SUM(E31:E40)</f>
        <v>200</v>
      </c>
      <c r="F43" s="1">
        <f>SUM(E31:E40)+1</f>
        <v>201</v>
      </c>
      <c r="G43" s="2">
        <f>$BS42/F43</f>
        <v>0.58208955223880599</v>
      </c>
      <c r="H43" s="72">
        <f>SUM(H31:H40)</f>
        <v>104</v>
      </c>
      <c r="I43" s="72">
        <f>SUM(I31:I40)</f>
        <v>104</v>
      </c>
      <c r="J43" s="72">
        <f>SUM(J31:J40)</f>
        <v>0</v>
      </c>
      <c r="K43" s="1"/>
      <c r="L43" s="1"/>
      <c r="M43" s="4">
        <f>SUM(M31:M39)</f>
        <v>0</v>
      </c>
      <c r="N43" s="4">
        <f>SUM(N33:N39)</f>
        <v>0</v>
      </c>
      <c r="O43" s="4">
        <f>SUM(O33:O39)</f>
        <v>0</v>
      </c>
      <c r="P43" s="2">
        <f>P42/F43</f>
        <v>0.51741293532338306</v>
      </c>
      <c r="Q43" s="1">
        <f>+L42+Q42</f>
        <v>0</v>
      </c>
      <c r="R43" s="1">
        <f>M42+R42</f>
        <v>0</v>
      </c>
      <c r="S43" s="1">
        <f>N42+S42</f>
        <v>0</v>
      </c>
      <c r="T43" s="1">
        <f>O42+T42</f>
        <v>5</v>
      </c>
      <c r="U43" s="2">
        <f>U42/F43</f>
        <v>0.54228855721393032</v>
      </c>
      <c r="V43" s="1">
        <f>+Q43+V42</f>
        <v>0</v>
      </c>
      <c r="W43" s="1">
        <f>R43+W42</f>
        <v>1</v>
      </c>
      <c r="X43" s="1">
        <f>S43+X42</f>
        <v>6</v>
      </c>
      <c r="Y43" s="1">
        <f>T43+Y42</f>
        <v>6</v>
      </c>
      <c r="Z43" s="2">
        <f>Z42/F43</f>
        <v>0.58208955223880599</v>
      </c>
      <c r="AA43" s="1">
        <f>+V43+AA42</f>
        <v>0</v>
      </c>
      <c r="AB43" s="1">
        <f>W43+AB42</f>
        <v>1</v>
      </c>
      <c r="AC43" s="1">
        <f>X43+AC42</f>
        <v>6</v>
      </c>
      <c r="AD43" s="1">
        <f>Y43+AD42</f>
        <v>6</v>
      </c>
      <c r="AE43" s="2">
        <f>AE42/F43</f>
        <v>0.58208955223880599</v>
      </c>
      <c r="AF43" s="1">
        <f>+AA43+AF42</f>
        <v>0</v>
      </c>
      <c r="AG43" s="1">
        <f>AB43+AG42</f>
        <v>1</v>
      </c>
      <c r="AH43" s="1">
        <f>AC43+AH42</f>
        <v>6</v>
      </c>
      <c r="AI43" s="1">
        <f>AD43+AI42</f>
        <v>6</v>
      </c>
      <c r="AJ43" s="2">
        <f>AJ42/F43</f>
        <v>0.58208955223880599</v>
      </c>
      <c r="AK43" s="1">
        <f>+AF43+AK42</f>
        <v>0</v>
      </c>
      <c r="AL43" s="1">
        <f>AG43+AL42</f>
        <v>1</v>
      </c>
      <c r="AM43" s="1">
        <f>AH43+AM42</f>
        <v>6</v>
      </c>
      <c r="AN43" s="1">
        <f>AI43+AN42</f>
        <v>6</v>
      </c>
      <c r="AO43" s="2">
        <f>AO42/F43</f>
        <v>0.58208955223880599</v>
      </c>
      <c r="AP43" s="1">
        <f>+AK43+AP42</f>
        <v>0</v>
      </c>
      <c r="AQ43" s="1">
        <f>AL43+AQ42</f>
        <v>1</v>
      </c>
      <c r="AR43" s="1">
        <f>AM43+AR42</f>
        <v>6</v>
      </c>
      <c r="AS43" s="1">
        <f>AN43+AS42</f>
        <v>6</v>
      </c>
      <c r="AT43" s="2">
        <f>AT42/F43</f>
        <v>0.58208955223880599</v>
      </c>
      <c r="AU43" s="1">
        <f>+AP43+AU42</f>
        <v>0</v>
      </c>
      <c r="AV43" s="1">
        <f>AQ43+AV42</f>
        <v>1</v>
      </c>
      <c r="AW43" s="1">
        <f>AR43+AW42</f>
        <v>6</v>
      </c>
      <c r="AX43" s="1">
        <f>AS43+AX42</f>
        <v>6</v>
      </c>
      <c r="AY43" s="2">
        <f>AY42/F43</f>
        <v>0.58208955223880599</v>
      </c>
      <c r="AZ43" s="1">
        <f>+AU43+AZ42</f>
        <v>0</v>
      </c>
      <c r="BA43" s="1">
        <f>AV43+BA42</f>
        <v>1</v>
      </c>
      <c r="BB43" s="1">
        <f>AW43+BB42</f>
        <v>6</v>
      </c>
      <c r="BC43" s="1">
        <f>AX43+BC42</f>
        <v>6</v>
      </c>
      <c r="BD43" s="2">
        <f>BD42/F43</f>
        <v>0.58208955223880599</v>
      </c>
      <c r="BE43" s="1">
        <f>+AZ43+BE42</f>
        <v>0</v>
      </c>
      <c r="BF43" s="1">
        <f>BA43+BF42</f>
        <v>1</v>
      </c>
      <c r="BG43" s="1">
        <f>BB43+BG42</f>
        <v>6</v>
      </c>
      <c r="BH43" s="1">
        <f>BC43+BH42</f>
        <v>6</v>
      </c>
      <c r="BI43" s="2">
        <f>BI42/F43</f>
        <v>0.58208955223880599</v>
      </c>
      <c r="BJ43" s="1">
        <f>+BE43+BJ42</f>
        <v>0</v>
      </c>
      <c r="BK43" s="1">
        <f>BF43+BK42</f>
        <v>1</v>
      </c>
      <c r="BL43" s="1">
        <f>BG43+BL42</f>
        <v>6</v>
      </c>
      <c r="BM43" s="1">
        <f>BH43+BM42</f>
        <v>6</v>
      </c>
      <c r="BN43" s="2">
        <f>BN42/F43</f>
        <v>0.58208955223880599</v>
      </c>
      <c r="BO43" s="1">
        <f>+BJ43+BO42</f>
        <v>0</v>
      </c>
      <c r="BP43" s="1">
        <f>BK43+BP42</f>
        <v>1</v>
      </c>
      <c r="BQ43" s="1">
        <f>BL43+BQ42</f>
        <v>6</v>
      </c>
      <c r="BR43" s="1">
        <f>BM43+BR42</f>
        <v>6</v>
      </c>
      <c r="BS43" s="2">
        <f>BS42/F43</f>
        <v>0.58208955223880599</v>
      </c>
    </row>
  </sheetData>
  <mergeCells count="12">
    <mergeCell ref="BO1:BS1"/>
    <mergeCell ref="AK1:AO1"/>
    <mergeCell ref="M1:P1"/>
    <mergeCell ref="Q1:U1"/>
    <mergeCell ref="V1:Z1"/>
    <mergeCell ref="AA1:AE1"/>
    <mergeCell ref="AF1:AJ1"/>
    <mergeCell ref="AP1:AT1"/>
    <mergeCell ref="AU1:AY1"/>
    <mergeCell ref="AZ1:BD1"/>
    <mergeCell ref="BE1:BI1"/>
    <mergeCell ref="BJ1:BN1"/>
  </mergeCells>
  <phoneticPr fontId="9" type="noConversion"/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BS32"/>
  <sheetViews>
    <sheetView zoomScale="150" workbookViewId="0">
      <pane xSplit="12" ySplit="2" topLeftCell="AO15" activePane="bottomRight" state="frozen"/>
      <selection activeCell="A19" sqref="A19:XFD48"/>
      <selection pane="topRight" activeCell="A19" sqref="A19:XFD48"/>
      <selection pane="bottomLeft" activeCell="A19" sqref="A19:XFD48"/>
      <selection pane="bottomRight" activeCell="E30" sqref="E30"/>
    </sheetView>
  </sheetViews>
  <sheetFormatPr defaultColWidth="8.85546875" defaultRowHeight="15" x14ac:dyDescent="0.25"/>
  <cols>
    <col min="1" max="1" width="15" bestFit="1" customWidth="1"/>
    <col min="2" max="2" width="19.7109375" bestFit="1" customWidth="1"/>
    <col min="3" max="3" width="4.42578125" customWidth="1"/>
    <col min="4" max="4" width="6.140625" hidden="1" customWidth="1"/>
    <col min="5" max="5" width="5.42578125" bestFit="1" customWidth="1"/>
    <col min="6" max="6" width="5.140625" bestFit="1" customWidth="1"/>
    <col min="7" max="7" width="9.28515625" customWidth="1"/>
    <col min="8" max="8" width="5.140625" customWidth="1"/>
    <col min="9" max="9" width="8" customWidth="1"/>
    <col min="10" max="10" width="5" customWidth="1"/>
    <col min="11" max="11" width="5.42578125" customWidth="1"/>
    <col min="12" max="12" width="8.140625" customWidth="1"/>
    <col min="13" max="15" width="3" bestFit="1" customWidth="1"/>
    <col min="16" max="16" width="7.140625" customWidth="1"/>
    <col min="17" max="17" width="4.42578125" customWidth="1"/>
    <col min="18" max="20" width="3" bestFit="1" customWidth="1"/>
    <col min="21" max="21" width="7.140625" customWidth="1"/>
    <col min="22" max="22" width="3" customWidth="1"/>
    <col min="23" max="24" width="2.85546875" customWidth="1"/>
    <col min="25" max="25" width="3" customWidth="1"/>
    <col min="26" max="26" width="7.140625" customWidth="1"/>
    <col min="27" max="27" width="3" customWidth="1"/>
    <col min="28" max="30" width="2.85546875" customWidth="1"/>
    <col min="31" max="31" width="7" customWidth="1"/>
    <col min="32" max="35" width="3" customWidth="1"/>
    <col min="36" max="36" width="7.140625" customWidth="1"/>
    <col min="37" max="37" width="2.85546875" customWidth="1"/>
    <col min="38" max="38" width="3" customWidth="1"/>
    <col min="39" max="39" width="5.7109375" customWidth="1"/>
    <col min="40" max="40" width="3" customWidth="1"/>
    <col min="41" max="41" width="8.140625" customWidth="1"/>
    <col min="42" max="43" width="3" customWidth="1"/>
    <col min="44" max="44" width="4.85546875" customWidth="1"/>
    <col min="45" max="45" width="3" customWidth="1"/>
    <col min="46" max="46" width="7.140625" customWidth="1"/>
    <col min="47" max="47" width="3" customWidth="1"/>
    <col min="48" max="48" width="2.85546875" customWidth="1"/>
    <col min="49" max="49" width="5.28515625" customWidth="1"/>
    <col min="50" max="50" width="2.85546875" customWidth="1"/>
    <col min="51" max="51" width="7.140625" customWidth="1"/>
    <col min="52" max="52" width="3" customWidth="1"/>
    <col min="53" max="53" width="2.85546875" customWidth="1"/>
    <col min="54" max="54" width="4.5703125" customWidth="1"/>
    <col min="55" max="55" width="3" customWidth="1"/>
    <col min="56" max="56" width="7.140625" customWidth="1"/>
    <col min="57" max="57" width="3" customWidth="1"/>
    <col min="58" max="58" width="2.85546875" customWidth="1"/>
    <col min="59" max="59" width="4.7109375" customWidth="1"/>
    <col min="60" max="60" width="2.85546875" customWidth="1"/>
    <col min="61" max="61" width="7.140625" customWidth="1"/>
    <col min="62" max="63" width="2.85546875" customWidth="1"/>
    <col min="64" max="64" width="4.28515625" customWidth="1"/>
    <col min="65" max="65" width="2.85546875" customWidth="1"/>
    <col min="66" max="66" width="8.5703125" customWidth="1"/>
    <col min="67" max="68" width="2.85546875" customWidth="1"/>
    <col min="69" max="69" width="4.28515625" customWidth="1"/>
    <col min="70" max="70" width="2.85546875" customWidth="1"/>
    <col min="71" max="71" width="8.140625" customWidth="1"/>
  </cols>
  <sheetData>
    <row r="1" spans="1:71" x14ac:dyDescent="0.25">
      <c r="A1" s="33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279" t="s">
        <v>320</v>
      </c>
      <c r="N1" s="280"/>
      <c r="O1" s="280"/>
      <c r="P1" s="281"/>
      <c r="Q1" s="279" t="s">
        <v>121</v>
      </c>
      <c r="R1" s="280"/>
      <c r="S1" s="280"/>
      <c r="T1" s="280"/>
      <c r="U1" s="281"/>
      <c r="V1" s="279" t="s">
        <v>276</v>
      </c>
      <c r="W1" s="280"/>
      <c r="X1" s="280"/>
      <c r="Y1" s="280"/>
      <c r="Z1" s="281"/>
      <c r="AA1" s="279" t="s">
        <v>135</v>
      </c>
      <c r="AB1" s="280"/>
      <c r="AC1" s="280"/>
      <c r="AD1" s="280"/>
      <c r="AE1" s="281"/>
      <c r="AF1" s="279" t="s">
        <v>136</v>
      </c>
      <c r="AG1" s="280"/>
      <c r="AH1" s="280"/>
      <c r="AI1" s="280"/>
      <c r="AJ1" s="281"/>
      <c r="AK1" s="279" t="s">
        <v>70</v>
      </c>
      <c r="AL1" s="280"/>
      <c r="AM1" s="280"/>
      <c r="AN1" s="280"/>
      <c r="AO1" s="281"/>
      <c r="AP1" s="279" t="s">
        <v>71</v>
      </c>
      <c r="AQ1" s="280"/>
      <c r="AR1" s="280"/>
      <c r="AS1" s="280"/>
      <c r="AT1" s="281"/>
      <c r="AU1" s="279" t="s">
        <v>48</v>
      </c>
      <c r="AV1" s="280"/>
      <c r="AW1" s="280"/>
      <c r="AX1" s="280"/>
      <c r="AY1" s="281"/>
      <c r="AZ1" s="279" t="s">
        <v>49</v>
      </c>
      <c r="BA1" s="280"/>
      <c r="BB1" s="280"/>
      <c r="BC1" s="280"/>
      <c r="BD1" s="281"/>
      <c r="BE1" s="279" t="s">
        <v>43</v>
      </c>
      <c r="BF1" s="280"/>
      <c r="BG1" s="280"/>
      <c r="BH1" s="280"/>
      <c r="BI1" s="281"/>
      <c r="BJ1" s="279" t="s">
        <v>212</v>
      </c>
      <c r="BK1" s="280"/>
      <c r="BL1" s="280"/>
      <c r="BM1" s="280"/>
      <c r="BN1" s="281"/>
      <c r="BO1" s="279" t="s">
        <v>300</v>
      </c>
      <c r="BP1" s="280"/>
      <c r="BQ1" s="280"/>
      <c r="BR1" s="280"/>
      <c r="BS1" s="281"/>
    </row>
    <row r="2" spans="1:71" s="75" customFormat="1" ht="30" customHeight="1" thickBot="1" x14ac:dyDescent="0.3">
      <c r="A2" s="73" t="s">
        <v>51</v>
      </c>
      <c r="B2" s="73" t="s">
        <v>9</v>
      </c>
      <c r="C2" s="73" t="s">
        <v>60</v>
      </c>
      <c r="D2" s="73" t="s">
        <v>61</v>
      </c>
      <c r="E2" s="73" t="s">
        <v>339</v>
      </c>
      <c r="F2" s="74" t="s">
        <v>154</v>
      </c>
      <c r="G2" s="74" t="s">
        <v>138</v>
      </c>
      <c r="H2" s="74" t="s">
        <v>338</v>
      </c>
      <c r="I2" s="74" t="s">
        <v>337</v>
      </c>
      <c r="J2" s="74" t="s">
        <v>139</v>
      </c>
      <c r="K2" s="73" t="s">
        <v>255</v>
      </c>
      <c r="L2" s="73" t="s">
        <v>165</v>
      </c>
      <c r="M2" s="74" t="s">
        <v>192</v>
      </c>
      <c r="N2" s="74" t="s">
        <v>193</v>
      </c>
      <c r="O2" s="74" t="s">
        <v>108</v>
      </c>
      <c r="P2" s="74" t="s">
        <v>109</v>
      </c>
      <c r="Q2" s="74" t="s">
        <v>110</v>
      </c>
      <c r="R2" s="74" t="s">
        <v>192</v>
      </c>
      <c r="S2" s="74" t="s">
        <v>193</v>
      </c>
      <c r="T2" s="74" t="s">
        <v>108</v>
      </c>
      <c r="U2" s="74" t="s">
        <v>109</v>
      </c>
      <c r="V2" s="74" t="s">
        <v>110</v>
      </c>
      <c r="W2" s="74" t="s">
        <v>192</v>
      </c>
      <c r="X2" s="74" t="s">
        <v>193</v>
      </c>
      <c r="Y2" s="74" t="s">
        <v>108</v>
      </c>
      <c r="Z2" s="74" t="s">
        <v>109</v>
      </c>
      <c r="AA2" s="74" t="s">
        <v>110</v>
      </c>
      <c r="AB2" s="74" t="s">
        <v>192</v>
      </c>
      <c r="AC2" s="74" t="s">
        <v>193</v>
      </c>
      <c r="AD2" s="74" t="s">
        <v>108</v>
      </c>
      <c r="AE2" s="74" t="s">
        <v>109</v>
      </c>
      <c r="AF2" s="74" t="s">
        <v>110</v>
      </c>
      <c r="AG2" s="74" t="s">
        <v>192</v>
      </c>
      <c r="AH2" s="74" t="s">
        <v>193</v>
      </c>
      <c r="AI2" s="74" t="s">
        <v>108</v>
      </c>
      <c r="AJ2" s="74" t="s">
        <v>109</v>
      </c>
      <c r="AK2" s="74" t="s">
        <v>110</v>
      </c>
      <c r="AL2" s="74" t="s">
        <v>192</v>
      </c>
      <c r="AM2" s="74" t="s">
        <v>193</v>
      </c>
      <c r="AN2" s="74" t="s">
        <v>108</v>
      </c>
      <c r="AO2" s="74" t="s">
        <v>109</v>
      </c>
      <c r="AP2" s="74" t="s">
        <v>110</v>
      </c>
      <c r="AQ2" s="74" t="s">
        <v>192</v>
      </c>
      <c r="AR2" s="74" t="s">
        <v>193</v>
      </c>
      <c r="AS2" s="74" t="s">
        <v>108</v>
      </c>
      <c r="AT2" s="74" t="s">
        <v>109</v>
      </c>
      <c r="AU2" s="74" t="s">
        <v>110</v>
      </c>
      <c r="AV2" s="74" t="s">
        <v>192</v>
      </c>
      <c r="AW2" s="74" t="s">
        <v>193</v>
      </c>
      <c r="AX2" s="74" t="s">
        <v>108</v>
      </c>
      <c r="AY2" s="74" t="s">
        <v>109</v>
      </c>
      <c r="AZ2" s="74" t="s">
        <v>110</v>
      </c>
      <c r="BA2" s="74" t="s">
        <v>192</v>
      </c>
      <c r="BB2" s="74" t="s">
        <v>193</v>
      </c>
      <c r="BC2" s="74" t="s">
        <v>108</v>
      </c>
      <c r="BD2" s="74" t="s">
        <v>109</v>
      </c>
      <c r="BE2" s="74" t="s">
        <v>110</v>
      </c>
      <c r="BF2" s="74" t="s">
        <v>192</v>
      </c>
      <c r="BG2" s="74" t="s">
        <v>193</v>
      </c>
      <c r="BH2" s="74" t="s">
        <v>108</v>
      </c>
      <c r="BI2" s="74" t="s">
        <v>109</v>
      </c>
      <c r="BJ2" s="74" t="s">
        <v>110</v>
      </c>
      <c r="BK2" s="74" t="s">
        <v>192</v>
      </c>
      <c r="BL2" s="74" t="s">
        <v>193</v>
      </c>
      <c r="BM2" s="74" t="s">
        <v>108</v>
      </c>
      <c r="BN2" s="74" t="s">
        <v>109</v>
      </c>
      <c r="BO2" s="74" t="s">
        <v>110</v>
      </c>
      <c r="BP2" s="74" t="s">
        <v>192</v>
      </c>
      <c r="BQ2" s="74" t="s">
        <v>193</v>
      </c>
      <c r="BR2" s="74" t="s">
        <v>108</v>
      </c>
      <c r="BS2" s="74" t="s">
        <v>109</v>
      </c>
    </row>
    <row r="3" spans="1:71" x14ac:dyDescent="0.25">
      <c r="A3" s="3" t="s">
        <v>206</v>
      </c>
      <c r="B3" s="4"/>
      <c r="C3" s="4"/>
      <c r="D3" s="4"/>
      <c r="E3" s="8"/>
      <c r="F3" s="4"/>
      <c r="G3" s="5"/>
      <c r="H3" s="77"/>
      <c r="I3" s="77"/>
      <c r="J3" s="77"/>
      <c r="K3" s="8">
        <v>2023</v>
      </c>
      <c r="L3" s="8">
        <v>2023</v>
      </c>
      <c r="M3" s="8"/>
      <c r="N3" s="8"/>
      <c r="O3" s="8"/>
      <c r="P3" s="77">
        <f>+H3</f>
        <v>0</v>
      </c>
      <c r="Q3" s="8"/>
      <c r="R3" s="8"/>
      <c r="S3" s="8"/>
      <c r="T3" s="8"/>
      <c r="U3" s="72">
        <f>SUM(P3:T3)</f>
        <v>0</v>
      </c>
      <c r="V3" s="8"/>
      <c r="W3" s="8"/>
      <c r="X3" s="8"/>
      <c r="Y3" s="8"/>
      <c r="Z3" s="1">
        <f t="shared" ref="Z3:Z12" si="0">SUM(U3:Y3)</f>
        <v>0</v>
      </c>
      <c r="AA3" s="8"/>
      <c r="AB3" s="8"/>
      <c r="AC3" s="8"/>
      <c r="AD3" s="8"/>
      <c r="AE3" s="1">
        <f t="shared" ref="AE3:AE12" si="1">SUM(Z3:AD3)</f>
        <v>0</v>
      </c>
      <c r="AF3" s="8"/>
      <c r="AG3" s="8"/>
      <c r="AH3" s="8"/>
      <c r="AI3" s="8"/>
      <c r="AJ3" s="1">
        <f t="shared" ref="AJ3:AJ12" si="2">SUM(AE3:AI3)</f>
        <v>0</v>
      </c>
      <c r="AK3" s="8"/>
      <c r="AL3" s="8"/>
      <c r="AM3" s="8"/>
      <c r="AN3" s="8"/>
      <c r="AO3" s="1">
        <f t="shared" ref="AO3:AO12" si="3">SUM(AJ3:AN3)</f>
        <v>0</v>
      </c>
      <c r="AP3" s="8"/>
      <c r="AQ3" s="8"/>
      <c r="AR3" s="8"/>
      <c r="AS3" s="8"/>
      <c r="AT3" s="1">
        <f t="shared" ref="AT3:AT12" si="4">SUM(AO3:AS3)</f>
        <v>0</v>
      </c>
      <c r="AU3" s="8"/>
      <c r="AV3" s="8"/>
      <c r="AW3" s="8"/>
      <c r="AX3" s="8"/>
      <c r="AY3" s="1">
        <f t="shared" ref="AY3:AY12" si="5">SUM(AT3:AX3)</f>
        <v>0</v>
      </c>
      <c r="AZ3" s="8"/>
      <c r="BA3" s="8"/>
      <c r="BB3" s="8"/>
      <c r="BC3" s="8"/>
      <c r="BD3" s="1">
        <f t="shared" ref="BD3:BD12" si="6">SUM(AY3:BC3)</f>
        <v>0</v>
      </c>
      <c r="BE3" s="8"/>
      <c r="BF3" s="8"/>
      <c r="BG3" s="8"/>
      <c r="BH3" s="8"/>
      <c r="BI3" s="1">
        <f t="shared" ref="BI3:BI12" si="7">SUM(BD3:BH3)</f>
        <v>0</v>
      </c>
      <c r="BJ3" s="8"/>
      <c r="BK3" s="8"/>
      <c r="BL3" s="8"/>
      <c r="BM3" s="8"/>
      <c r="BN3" s="1">
        <f t="shared" ref="BN3:BN12" si="8">SUM(BI3:BM3)</f>
        <v>0</v>
      </c>
      <c r="BO3" s="8"/>
      <c r="BP3" s="8"/>
      <c r="BQ3" s="8"/>
      <c r="BR3" s="8"/>
      <c r="BS3" s="1">
        <f t="shared" ref="BS3:BS12" si="9">SUM(BN3:BR3)</f>
        <v>0</v>
      </c>
    </row>
    <row r="4" spans="1:71" x14ac:dyDescent="0.25">
      <c r="A4" s="1"/>
      <c r="B4" s="28" t="s">
        <v>10</v>
      </c>
      <c r="C4" s="29">
        <v>1</v>
      </c>
      <c r="D4" s="29">
        <v>9612</v>
      </c>
      <c r="E4" s="9">
        <v>82</v>
      </c>
      <c r="F4" s="1"/>
      <c r="G4" s="5">
        <f>$BS4/E4</f>
        <v>0.96341463414634143</v>
      </c>
      <c r="H4" s="77">
        <v>79</v>
      </c>
      <c r="I4" s="77">
        <f t="shared" ref="I4:I12" si="10">+H4+J4</f>
        <v>79</v>
      </c>
      <c r="J4" s="77"/>
      <c r="K4" s="8">
        <v>2023</v>
      </c>
      <c r="L4" s="8">
        <v>2023</v>
      </c>
      <c r="M4" s="9"/>
      <c r="N4" s="9"/>
      <c r="O4" s="9"/>
      <c r="P4" s="72">
        <f t="shared" ref="P4:P12" si="11">+H4+SUM(M4:O4)</f>
        <v>79</v>
      </c>
      <c r="Q4" s="9"/>
      <c r="R4" s="9"/>
      <c r="S4" s="9"/>
      <c r="T4" s="9"/>
      <c r="U4" s="72">
        <f t="shared" ref="U4:U12" si="12">SUM(P4:T4)</f>
        <v>79</v>
      </c>
      <c r="V4" s="9"/>
      <c r="W4" s="9"/>
      <c r="X4" s="9"/>
      <c r="Y4" s="9"/>
      <c r="Z4" s="1">
        <f t="shared" si="0"/>
        <v>79</v>
      </c>
      <c r="AA4" s="9"/>
      <c r="AB4" s="9"/>
      <c r="AC4" s="9"/>
      <c r="AD4" s="9"/>
      <c r="AE4" s="1">
        <f t="shared" si="1"/>
        <v>79</v>
      </c>
      <c r="AF4" s="9"/>
      <c r="AG4" s="9"/>
      <c r="AH4" s="9"/>
      <c r="AI4" s="9"/>
      <c r="AJ4" s="1">
        <f t="shared" si="2"/>
        <v>79</v>
      </c>
      <c r="AK4" s="9"/>
      <c r="AL4" s="9"/>
      <c r="AM4" s="9"/>
      <c r="AN4" s="9"/>
      <c r="AO4" s="1">
        <f t="shared" si="3"/>
        <v>79</v>
      </c>
      <c r="AP4" s="9"/>
      <c r="AQ4" s="9"/>
      <c r="AR4" s="9"/>
      <c r="AS4" s="9"/>
      <c r="AT4" s="1">
        <f t="shared" si="4"/>
        <v>79</v>
      </c>
      <c r="AU4" s="9"/>
      <c r="AV4" s="9"/>
      <c r="AW4" s="9"/>
      <c r="AX4" s="9"/>
      <c r="AY4" s="1">
        <f t="shared" si="5"/>
        <v>79</v>
      </c>
      <c r="AZ4" s="9"/>
      <c r="BA4" s="9"/>
      <c r="BB4" s="9"/>
      <c r="BC4" s="9"/>
      <c r="BD4" s="1">
        <f t="shared" si="6"/>
        <v>79</v>
      </c>
      <c r="BE4" s="9"/>
      <c r="BF4" s="9"/>
      <c r="BG4" s="9"/>
      <c r="BH4" s="9"/>
      <c r="BI4" s="1">
        <f t="shared" si="7"/>
        <v>79</v>
      </c>
      <c r="BJ4" s="9"/>
      <c r="BK4" s="9"/>
      <c r="BL4" s="9"/>
      <c r="BM4" s="9"/>
      <c r="BN4" s="1">
        <f t="shared" si="8"/>
        <v>79</v>
      </c>
      <c r="BO4" s="9"/>
      <c r="BP4" s="9"/>
      <c r="BQ4" s="9"/>
      <c r="BR4" s="9"/>
      <c r="BS4" s="1">
        <f t="shared" si="9"/>
        <v>79</v>
      </c>
    </row>
    <row r="5" spans="1:71" x14ac:dyDescent="0.25">
      <c r="A5" s="1"/>
      <c r="B5" s="28" t="s">
        <v>96</v>
      </c>
      <c r="C5" s="29">
        <v>2</v>
      </c>
      <c r="D5" s="29">
        <v>10223</v>
      </c>
      <c r="E5" s="28">
        <v>30</v>
      </c>
      <c r="F5" s="1"/>
      <c r="G5" s="5">
        <f t="shared" ref="G5:G12" si="13">$BS5/E5</f>
        <v>0.9</v>
      </c>
      <c r="H5" s="77">
        <v>27</v>
      </c>
      <c r="I5" s="77">
        <f t="shared" si="10"/>
        <v>27</v>
      </c>
      <c r="J5" s="77"/>
      <c r="K5" s="8">
        <v>2023</v>
      </c>
      <c r="L5" s="8">
        <v>2023</v>
      </c>
      <c r="M5" s="9"/>
      <c r="N5" s="9"/>
      <c r="O5" s="9"/>
      <c r="P5" s="72">
        <f t="shared" si="11"/>
        <v>27</v>
      </c>
      <c r="Q5" s="28"/>
      <c r="R5" s="9"/>
      <c r="S5" s="9"/>
      <c r="T5" s="9"/>
      <c r="U5" s="72">
        <f t="shared" si="12"/>
        <v>27</v>
      </c>
      <c r="V5" s="9"/>
      <c r="W5" s="9"/>
      <c r="X5" s="9"/>
      <c r="Y5" s="9"/>
      <c r="Z5" s="1">
        <f t="shared" si="0"/>
        <v>27</v>
      </c>
      <c r="AA5" s="9"/>
      <c r="AB5" s="9"/>
      <c r="AC5" s="9"/>
      <c r="AD5" s="9"/>
      <c r="AE5" s="1">
        <f t="shared" si="1"/>
        <v>27</v>
      </c>
      <c r="AF5" s="9"/>
      <c r="AG5" s="9"/>
      <c r="AH5" s="9"/>
      <c r="AI5" s="9"/>
      <c r="AJ5" s="1">
        <f t="shared" si="2"/>
        <v>27</v>
      </c>
      <c r="AK5" s="9"/>
      <c r="AL5" s="9"/>
      <c r="AM5" s="9"/>
      <c r="AN5" s="9"/>
      <c r="AO5" s="1">
        <f t="shared" si="3"/>
        <v>27</v>
      </c>
      <c r="AP5" s="9"/>
      <c r="AQ5" s="9"/>
      <c r="AR5" s="9"/>
      <c r="AS5" s="9"/>
      <c r="AT5" s="1">
        <f t="shared" si="4"/>
        <v>27</v>
      </c>
      <c r="AU5" s="9"/>
      <c r="AV5" s="9"/>
      <c r="AW5" s="9"/>
      <c r="AX5" s="9"/>
      <c r="AY5" s="1">
        <f t="shared" si="5"/>
        <v>27</v>
      </c>
      <c r="AZ5" s="9"/>
      <c r="BA5" s="9"/>
      <c r="BB5" s="9"/>
      <c r="BC5" s="9"/>
      <c r="BD5" s="1">
        <f t="shared" si="6"/>
        <v>27</v>
      </c>
      <c r="BE5" s="9"/>
      <c r="BF5" s="9"/>
      <c r="BG5" s="9"/>
      <c r="BH5" s="9"/>
      <c r="BI5" s="1">
        <f t="shared" si="7"/>
        <v>27</v>
      </c>
      <c r="BJ5" s="9"/>
      <c r="BK5" s="9"/>
      <c r="BL5" s="9"/>
      <c r="BM5" s="9"/>
      <c r="BN5" s="1">
        <f t="shared" si="8"/>
        <v>27</v>
      </c>
      <c r="BO5" s="9"/>
      <c r="BP5" s="9"/>
      <c r="BQ5" s="9"/>
      <c r="BR5" s="9"/>
      <c r="BS5" s="1">
        <f t="shared" si="9"/>
        <v>27</v>
      </c>
    </row>
    <row r="6" spans="1:71" s="120" customFormat="1" x14ac:dyDescent="0.25">
      <c r="A6" s="165"/>
      <c r="B6" s="221" t="s">
        <v>97</v>
      </c>
      <c r="C6" s="222">
        <v>6</v>
      </c>
      <c r="D6" s="222">
        <v>9951</v>
      </c>
      <c r="E6" s="173">
        <v>44</v>
      </c>
      <c r="F6" s="165"/>
      <c r="G6" s="169">
        <f t="shared" si="13"/>
        <v>1.0909090909090908</v>
      </c>
      <c r="H6" s="170">
        <v>33</v>
      </c>
      <c r="I6" s="170">
        <f t="shared" si="10"/>
        <v>36</v>
      </c>
      <c r="J6" s="170">
        <v>3</v>
      </c>
      <c r="K6" s="216">
        <v>2023</v>
      </c>
      <c r="L6" s="216">
        <v>2023</v>
      </c>
      <c r="M6" s="173"/>
      <c r="N6" s="173"/>
      <c r="O6" s="173"/>
      <c r="P6" s="174">
        <f t="shared" si="11"/>
        <v>33</v>
      </c>
      <c r="Q6" s="173"/>
      <c r="R6" s="173">
        <v>2</v>
      </c>
      <c r="S6" s="173"/>
      <c r="T6" s="173"/>
      <c r="U6" s="174">
        <f t="shared" si="12"/>
        <v>35</v>
      </c>
      <c r="V6" s="173"/>
      <c r="W6" s="173"/>
      <c r="X6" s="173"/>
      <c r="Y6" s="173"/>
      <c r="Z6" s="165">
        <f t="shared" si="0"/>
        <v>35</v>
      </c>
      <c r="AA6" s="173"/>
      <c r="AB6" s="173">
        <v>2</v>
      </c>
      <c r="AC6" s="173">
        <v>5</v>
      </c>
      <c r="AD6" s="173">
        <v>1</v>
      </c>
      <c r="AE6" s="165">
        <f t="shared" si="1"/>
        <v>43</v>
      </c>
      <c r="AF6" s="173"/>
      <c r="AG6" s="173"/>
      <c r="AH6" s="173"/>
      <c r="AI6" s="173"/>
      <c r="AJ6" s="165">
        <f t="shared" si="2"/>
        <v>43</v>
      </c>
      <c r="AK6" s="173">
        <v>1</v>
      </c>
      <c r="AL6" s="173">
        <v>3</v>
      </c>
      <c r="AM6" s="173">
        <v>1</v>
      </c>
      <c r="AN6" s="173"/>
      <c r="AO6" s="165">
        <f t="shared" si="3"/>
        <v>48</v>
      </c>
      <c r="AP6" s="173"/>
      <c r="AQ6" s="173"/>
      <c r="AR6" s="173"/>
      <c r="AS6" s="173"/>
      <c r="AT6" s="165">
        <f t="shared" si="4"/>
        <v>48</v>
      </c>
      <c r="AU6" s="173"/>
      <c r="AV6" s="173"/>
      <c r="AW6" s="173"/>
      <c r="AX6" s="173"/>
      <c r="AY6" s="165">
        <f t="shared" si="5"/>
        <v>48</v>
      </c>
      <c r="AZ6" s="173"/>
      <c r="BA6" s="173"/>
      <c r="BB6" s="173"/>
      <c r="BC6" s="173"/>
      <c r="BD6" s="165">
        <f t="shared" si="6"/>
        <v>48</v>
      </c>
      <c r="BE6" s="173"/>
      <c r="BF6" s="173"/>
      <c r="BG6" s="173"/>
      <c r="BH6" s="173"/>
      <c r="BI6" s="165">
        <f t="shared" si="7"/>
        <v>48</v>
      </c>
      <c r="BJ6" s="173"/>
      <c r="BK6" s="173"/>
      <c r="BL6" s="173"/>
      <c r="BM6" s="173"/>
      <c r="BN6" s="165">
        <f t="shared" si="8"/>
        <v>48</v>
      </c>
      <c r="BO6" s="173"/>
      <c r="BP6" s="173"/>
      <c r="BQ6" s="173"/>
      <c r="BR6" s="173"/>
      <c r="BS6" s="165">
        <f t="shared" si="9"/>
        <v>48</v>
      </c>
    </row>
    <row r="7" spans="1:71" x14ac:dyDescent="0.25">
      <c r="A7" s="1"/>
      <c r="B7" s="28" t="s">
        <v>183</v>
      </c>
      <c r="C7" s="29">
        <v>7</v>
      </c>
      <c r="D7" s="29">
        <v>9892</v>
      </c>
      <c r="E7" s="9">
        <v>51</v>
      </c>
      <c r="F7" s="1"/>
      <c r="G7" s="5">
        <f t="shared" si="13"/>
        <v>0.74509803921568629</v>
      </c>
      <c r="H7" s="77">
        <v>34</v>
      </c>
      <c r="I7" s="77">
        <f t="shared" si="10"/>
        <v>34</v>
      </c>
      <c r="J7" s="77"/>
      <c r="K7" s="8">
        <v>2023</v>
      </c>
      <c r="L7" s="8">
        <v>2023</v>
      </c>
      <c r="M7" s="9"/>
      <c r="N7" s="9"/>
      <c r="O7" s="9"/>
      <c r="P7" s="72">
        <f t="shared" si="11"/>
        <v>34</v>
      </c>
      <c r="Q7" s="9"/>
      <c r="R7" s="9"/>
      <c r="S7" s="9">
        <v>3</v>
      </c>
      <c r="T7" s="9"/>
      <c r="U7" s="72">
        <f t="shared" si="12"/>
        <v>37</v>
      </c>
      <c r="V7" s="9"/>
      <c r="W7" s="9"/>
      <c r="X7" s="9"/>
      <c r="Y7" s="9"/>
      <c r="Z7" s="1">
        <f t="shared" si="0"/>
        <v>37</v>
      </c>
      <c r="AA7" s="9"/>
      <c r="AB7" s="9"/>
      <c r="AC7" s="9">
        <v>1</v>
      </c>
      <c r="AD7" s="9"/>
      <c r="AE7" s="1">
        <f t="shared" si="1"/>
        <v>38</v>
      </c>
      <c r="AF7" s="9"/>
      <c r="AG7" s="9"/>
      <c r="AH7" s="9"/>
      <c r="AI7" s="9"/>
      <c r="AJ7" s="1">
        <f t="shared" si="2"/>
        <v>38</v>
      </c>
      <c r="AK7" s="9"/>
      <c r="AL7" s="9"/>
      <c r="AM7" s="9"/>
      <c r="AN7" s="9"/>
      <c r="AO7" s="1">
        <f t="shared" si="3"/>
        <v>38</v>
      </c>
      <c r="AP7" s="9"/>
      <c r="AQ7" s="9"/>
      <c r="AR7" s="9"/>
      <c r="AS7" s="9"/>
      <c r="AT7" s="1">
        <f t="shared" si="4"/>
        <v>38</v>
      </c>
      <c r="AU7" s="9"/>
      <c r="AV7" s="9"/>
      <c r="AW7" s="9"/>
      <c r="AX7" s="9"/>
      <c r="AY7" s="1">
        <f t="shared" si="5"/>
        <v>38</v>
      </c>
      <c r="AZ7" s="9"/>
      <c r="BA7" s="9"/>
      <c r="BB7" s="9"/>
      <c r="BC7" s="9"/>
      <c r="BD7" s="1">
        <f t="shared" si="6"/>
        <v>38</v>
      </c>
      <c r="BE7" s="9"/>
      <c r="BF7" s="9"/>
      <c r="BG7" s="9"/>
      <c r="BH7" s="9"/>
      <c r="BI7" s="1">
        <f t="shared" si="7"/>
        <v>38</v>
      </c>
      <c r="BJ7" s="9"/>
      <c r="BK7" s="9"/>
      <c r="BL7" s="9"/>
      <c r="BM7" s="9"/>
      <c r="BN7" s="1">
        <f t="shared" si="8"/>
        <v>38</v>
      </c>
      <c r="BO7" s="9"/>
      <c r="BP7" s="9"/>
      <c r="BQ7" s="9"/>
      <c r="BR7" s="9"/>
      <c r="BS7" s="1">
        <f t="shared" si="9"/>
        <v>38</v>
      </c>
    </row>
    <row r="8" spans="1:71" x14ac:dyDescent="0.25">
      <c r="A8" s="1"/>
      <c r="B8" s="28" t="s">
        <v>252</v>
      </c>
      <c r="C8" s="29">
        <v>8</v>
      </c>
      <c r="D8" s="29">
        <v>10216</v>
      </c>
      <c r="E8" s="9">
        <v>103</v>
      </c>
      <c r="F8" s="1"/>
      <c r="G8" s="5">
        <f t="shared" si="13"/>
        <v>0.75728155339805825</v>
      </c>
      <c r="H8" s="77">
        <v>76</v>
      </c>
      <c r="I8" s="77">
        <f t="shared" si="10"/>
        <v>78</v>
      </c>
      <c r="J8" s="77">
        <v>2</v>
      </c>
      <c r="K8" s="8">
        <v>2023</v>
      </c>
      <c r="L8" s="8">
        <v>2023</v>
      </c>
      <c r="M8" s="9"/>
      <c r="N8" s="9"/>
      <c r="O8" s="9"/>
      <c r="P8" s="72">
        <f t="shared" si="11"/>
        <v>76</v>
      </c>
      <c r="Q8" s="9"/>
      <c r="R8" s="9"/>
      <c r="S8" s="9"/>
      <c r="T8" s="9"/>
      <c r="U8" s="72">
        <f t="shared" si="12"/>
        <v>76</v>
      </c>
      <c r="V8" s="9"/>
      <c r="W8" s="9"/>
      <c r="X8" s="9"/>
      <c r="Y8" s="9"/>
      <c r="Z8" s="1">
        <f t="shared" si="0"/>
        <v>76</v>
      </c>
      <c r="AA8" s="9">
        <v>2</v>
      </c>
      <c r="AB8" s="9"/>
      <c r="AC8" s="9"/>
      <c r="AD8" s="9"/>
      <c r="AE8" s="1">
        <f t="shared" si="1"/>
        <v>78</v>
      </c>
      <c r="AF8" s="9"/>
      <c r="AG8" s="9"/>
      <c r="AH8" s="9"/>
      <c r="AI8" s="9"/>
      <c r="AJ8" s="1">
        <f t="shared" si="2"/>
        <v>78</v>
      </c>
      <c r="AK8" s="9"/>
      <c r="AL8" s="9"/>
      <c r="AM8" s="9"/>
      <c r="AN8" s="9"/>
      <c r="AO8" s="1">
        <f t="shared" si="3"/>
        <v>78</v>
      </c>
      <c r="AP8" s="9"/>
      <c r="AQ8" s="9"/>
      <c r="AR8" s="9"/>
      <c r="AS8" s="9"/>
      <c r="AT8" s="1">
        <f t="shared" si="4"/>
        <v>78</v>
      </c>
      <c r="AU8" s="9"/>
      <c r="AV8" s="9"/>
      <c r="AW8" s="9"/>
      <c r="AX8" s="9"/>
      <c r="AY8" s="1">
        <f t="shared" si="5"/>
        <v>78</v>
      </c>
      <c r="AZ8" s="9"/>
      <c r="BA8" s="9"/>
      <c r="BB8" s="9"/>
      <c r="BC8" s="9"/>
      <c r="BD8" s="1">
        <f t="shared" si="6"/>
        <v>78</v>
      </c>
      <c r="BE8" s="9"/>
      <c r="BF8" s="9"/>
      <c r="BG8" s="9"/>
      <c r="BH8" s="9"/>
      <c r="BI8" s="1">
        <f t="shared" si="7"/>
        <v>78</v>
      </c>
      <c r="BJ8" s="9"/>
      <c r="BK8" s="9"/>
      <c r="BL8" s="9"/>
      <c r="BM8" s="9"/>
      <c r="BN8" s="1">
        <f t="shared" si="8"/>
        <v>78</v>
      </c>
      <c r="BO8" s="9"/>
      <c r="BP8" s="9"/>
      <c r="BQ8" s="9"/>
      <c r="BR8" s="9"/>
      <c r="BS8" s="1">
        <f t="shared" si="9"/>
        <v>78</v>
      </c>
    </row>
    <row r="9" spans="1:71" x14ac:dyDescent="0.25">
      <c r="A9" s="1"/>
      <c r="B9" s="28" t="s">
        <v>83</v>
      </c>
      <c r="C9" s="29">
        <v>11</v>
      </c>
      <c r="D9" s="29">
        <v>11447</v>
      </c>
      <c r="E9" s="9">
        <v>25</v>
      </c>
      <c r="F9" s="1"/>
      <c r="G9" s="5">
        <f t="shared" si="13"/>
        <v>0.68</v>
      </c>
      <c r="H9" s="77">
        <v>17</v>
      </c>
      <c r="I9" s="77">
        <f t="shared" si="10"/>
        <v>17</v>
      </c>
      <c r="J9" s="77"/>
      <c r="K9" s="8">
        <v>2023</v>
      </c>
      <c r="L9" s="8">
        <v>2023</v>
      </c>
      <c r="M9" s="9"/>
      <c r="N9" s="9"/>
      <c r="O9" s="9"/>
      <c r="P9" s="72">
        <f t="shared" si="11"/>
        <v>17</v>
      </c>
      <c r="Q9" s="9"/>
      <c r="R9" s="9"/>
      <c r="S9" s="9"/>
      <c r="T9" s="9"/>
      <c r="U9" s="72">
        <f t="shared" si="12"/>
        <v>17</v>
      </c>
      <c r="V9" s="9"/>
      <c r="W9" s="9"/>
      <c r="X9" s="9"/>
      <c r="Y9" s="9"/>
      <c r="Z9" s="1">
        <f t="shared" si="0"/>
        <v>17</v>
      </c>
      <c r="AA9" s="9"/>
      <c r="AB9" s="9"/>
      <c r="AC9" s="9"/>
      <c r="AD9" s="9"/>
      <c r="AE9" s="1">
        <f t="shared" si="1"/>
        <v>17</v>
      </c>
      <c r="AF9" s="9"/>
      <c r="AG9" s="9"/>
      <c r="AH9" s="9"/>
      <c r="AI9" s="9"/>
      <c r="AJ9" s="1">
        <f t="shared" si="2"/>
        <v>17</v>
      </c>
      <c r="AK9" s="9"/>
      <c r="AL9" s="9"/>
      <c r="AM9" s="9"/>
      <c r="AN9" s="9"/>
      <c r="AO9" s="1">
        <f t="shared" si="3"/>
        <v>17</v>
      </c>
      <c r="AP9" s="9"/>
      <c r="AQ9" s="9"/>
      <c r="AR9" s="9"/>
      <c r="AS9" s="9"/>
      <c r="AT9" s="1">
        <f t="shared" si="4"/>
        <v>17</v>
      </c>
      <c r="AU9" s="9"/>
      <c r="AV9" s="9"/>
      <c r="AW9" s="9"/>
      <c r="AX9" s="9"/>
      <c r="AY9" s="1">
        <f t="shared" si="5"/>
        <v>17</v>
      </c>
      <c r="AZ9" s="9"/>
      <c r="BA9" s="9"/>
      <c r="BB9" s="9"/>
      <c r="BC9" s="9"/>
      <c r="BD9" s="1">
        <f t="shared" si="6"/>
        <v>17</v>
      </c>
      <c r="BE9" s="9"/>
      <c r="BF9" s="9"/>
      <c r="BG9" s="9"/>
      <c r="BH9" s="9"/>
      <c r="BI9" s="1">
        <f t="shared" si="7"/>
        <v>17</v>
      </c>
      <c r="BJ9" s="9"/>
      <c r="BK9" s="9"/>
      <c r="BL9" s="9"/>
      <c r="BM9" s="9"/>
      <c r="BN9" s="1">
        <f t="shared" si="8"/>
        <v>17</v>
      </c>
      <c r="BO9" s="9"/>
      <c r="BP9" s="9"/>
      <c r="BQ9" s="9"/>
      <c r="BR9" s="9"/>
      <c r="BS9" s="1">
        <f t="shared" si="9"/>
        <v>17</v>
      </c>
    </row>
    <row r="10" spans="1:71" x14ac:dyDescent="0.25">
      <c r="A10" s="1"/>
      <c r="B10" s="28" t="s">
        <v>342</v>
      </c>
      <c r="C10" s="29">
        <v>13</v>
      </c>
      <c r="D10" s="29"/>
      <c r="E10" s="9">
        <v>22</v>
      </c>
      <c r="F10" s="1"/>
      <c r="G10" s="5">
        <f t="shared" si="13"/>
        <v>0.59090909090909094</v>
      </c>
      <c r="H10" s="77">
        <v>13</v>
      </c>
      <c r="I10" s="77">
        <f t="shared" si="10"/>
        <v>13</v>
      </c>
      <c r="J10" s="77"/>
      <c r="K10" s="8">
        <v>2023</v>
      </c>
      <c r="L10" s="8">
        <v>2023</v>
      </c>
      <c r="M10" s="9"/>
      <c r="N10" s="9"/>
      <c r="O10" s="9"/>
      <c r="P10" s="72">
        <f>+H10+SUM(M10:O10)</f>
        <v>13</v>
      </c>
      <c r="Q10" s="9"/>
      <c r="R10" s="9"/>
      <c r="S10" s="9"/>
      <c r="T10" s="9"/>
      <c r="U10" s="72">
        <f>SUM(P10:T10)</f>
        <v>13</v>
      </c>
      <c r="V10" s="9"/>
      <c r="W10" s="9"/>
      <c r="X10" s="9"/>
      <c r="Y10" s="9"/>
      <c r="Z10" s="1">
        <f>SUM(U10:Y10)</f>
        <v>13</v>
      </c>
      <c r="AA10" s="9"/>
      <c r="AB10" s="9"/>
      <c r="AC10" s="9"/>
      <c r="AD10" s="9"/>
      <c r="AE10" s="1">
        <f>SUM(Z10:AD10)</f>
        <v>13</v>
      </c>
      <c r="AF10" s="9"/>
      <c r="AG10" s="9"/>
      <c r="AH10" s="9"/>
      <c r="AI10" s="9"/>
      <c r="AJ10" s="1">
        <f>SUM(AE10:AI10)</f>
        <v>13</v>
      </c>
      <c r="AK10" s="9"/>
      <c r="AL10" s="9"/>
      <c r="AM10" s="9"/>
      <c r="AN10" s="9"/>
      <c r="AO10" s="1">
        <f>SUM(AJ10:AN10)</f>
        <v>13</v>
      </c>
      <c r="AP10" s="9"/>
      <c r="AQ10" s="9"/>
      <c r="AR10" s="9"/>
      <c r="AS10" s="9"/>
      <c r="AT10" s="1">
        <f>SUM(AO10:AS10)</f>
        <v>13</v>
      </c>
      <c r="AU10" s="9"/>
      <c r="AV10" s="9"/>
      <c r="AW10" s="9"/>
      <c r="AX10" s="9"/>
      <c r="AY10" s="1">
        <f>SUM(AT10:AX10)</f>
        <v>13</v>
      </c>
      <c r="AZ10" s="9"/>
      <c r="BA10" s="9"/>
      <c r="BB10" s="9"/>
      <c r="BC10" s="9"/>
      <c r="BD10" s="1">
        <f>SUM(AY10:BC10)</f>
        <v>13</v>
      </c>
      <c r="BE10" s="9"/>
      <c r="BF10" s="9"/>
      <c r="BG10" s="9"/>
      <c r="BH10" s="9"/>
      <c r="BI10" s="1">
        <f>SUM(BD10:BH10)</f>
        <v>13</v>
      </c>
      <c r="BJ10" s="9"/>
      <c r="BK10" s="9"/>
      <c r="BL10" s="9"/>
      <c r="BM10" s="9"/>
      <c r="BN10" s="1">
        <f>SUM(BI10:BM10)</f>
        <v>13</v>
      </c>
      <c r="BO10" s="9"/>
      <c r="BP10" s="9"/>
      <c r="BQ10" s="9"/>
      <c r="BR10" s="9"/>
      <c r="BS10" s="1">
        <f>SUM(BN10:BR10)</f>
        <v>13</v>
      </c>
    </row>
    <row r="11" spans="1:71" s="196" customFormat="1" x14ac:dyDescent="0.25">
      <c r="A11" s="190"/>
      <c r="B11" s="200" t="s">
        <v>334</v>
      </c>
      <c r="C11" s="201">
        <v>15</v>
      </c>
      <c r="D11" s="201">
        <v>2485</v>
      </c>
      <c r="E11" s="194">
        <v>36</v>
      </c>
      <c r="F11" s="190"/>
      <c r="G11" s="202">
        <f t="shared" si="13"/>
        <v>1</v>
      </c>
      <c r="H11" s="203">
        <v>29</v>
      </c>
      <c r="I11" s="203">
        <f t="shared" si="10"/>
        <v>29</v>
      </c>
      <c r="J11" s="203"/>
      <c r="K11" s="204">
        <v>2023</v>
      </c>
      <c r="L11" s="204">
        <v>2023</v>
      </c>
      <c r="M11" s="194"/>
      <c r="N11" s="194"/>
      <c r="O11" s="194"/>
      <c r="P11" s="192">
        <f t="shared" si="11"/>
        <v>29</v>
      </c>
      <c r="Q11" s="194"/>
      <c r="R11" s="194"/>
      <c r="S11" s="194">
        <v>7</v>
      </c>
      <c r="T11" s="194"/>
      <c r="U11" s="192">
        <f t="shared" si="12"/>
        <v>36</v>
      </c>
      <c r="V11" s="194"/>
      <c r="W11" s="194"/>
      <c r="X11" s="194"/>
      <c r="Y11" s="194"/>
      <c r="Z11" s="190">
        <f t="shared" si="0"/>
        <v>36</v>
      </c>
      <c r="AA11" s="194"/>
      <c r="AB11" s="194"/>
      <c r="AC11" s="194"/>
      <c r="AD11" s="194"/>
      <c r="AE11" s="190">
        <f t="shared" si="1"/>
        <v>36</v>
      </c>
      <c r="AF11" s="194"/>
      <c r="AG11" s="194"/>
      <c r="AH11" s="194"/>
      <c r="AI11" s="194"/>
      <c r="AJ11" s="190">
        <f t="shared" si="2"/>
        <v>36</v>
      </c>
      <c r="AK11" s="194"/>
      <c r="AL11" s="194"/>
      <c r="AM11" s="194"/>
      <c r="AN11" s="194"/>
      <c r="AO11" s="190">
        <f t="shared" si="3"/>
        <v>36</v>
      </c>
      <c r="AP11" s="194"/>
      <c r="AQ11" s="194"/>
      <c r="AR11" s="194"/>
      <c r="AS11" s="194"/>
      <c r="AT11" s="190">
        <f t="shared" si="4"/>
        <v>36</v>
      </c>
      <c r="AU11" s="194"/>
      <c r="AV11" s="194"/>
      <c r="AW11" s="194"/>
      <c r="AX11" s="194"/>
      <c r="AY11" s="190">
        <f t="shared" si="5"/>
        <v>36</v>
      </c>
      <c r="AZ11" s="194"/>
      <c r="BA11" s="194"/>
      <c r="BB11" s="194"/>
      <c r="BC11" s="194"/>
      <c r="BD11" s="190">
        <f t="shared" si="6"/>
        <v>36</v>
      </c>
      <c r="BE11" s="194"/>
      <c r="BF11" s="194"/>
      <c r="BG11" s="194"/>
      <c r="BH11" s="194"/>
      <c r="BI11" s="190">
        <f t="shared" si="7"/>
        <v>36</v>
      </c>
      <c r="BJ11" s="194"/>
      <c r="BK11" s="194"/>
      <c r="BL11" s="194"/>
      <c r="BM11" s="194"/>
      <c r="BN11" s="190">
        <f t="shared" si="8"/>
        <v>36</v>
      </c>
      <c r="BO11" s="194"/>
      <c r="BP11" s="194"/>
      <c r="BQ11" s="194"/>
      <c r="BR11" s="194"/>
      <c r="BS11" s="190">
        <f t="shared" si="9"/>
        <v>36</v>
      </c>
    </row>
    <row r="12" spans="1:71" x14ac:dyDescent="0.25">
      <c r="A12" s="1"/>
      <c r="B12" s="28" t="s">
        <v>271</v>
      </c>
      <c r="C12" s="29">
        <v>303</v>
      </c>
      <c r="D12" s="29">
        <v>10033</v>
      </c>
      <c r="E12" s="9">
        <v>43</v>
      </c>
      <c r="F12" s="1"/>
      <c r="G12" s="5">
        <f t="shared" si="13"/>
        <v>0.97674418604651159</v>
      </c>
      <c r="H12" s="77">
        <v>42</v>
      </c>
      <c r="I12" s="77">
        <f t="shared" si="10"/>
        <v>42</v>
      </c>
      <c r="J12" s="77"/>
      <c r="K12" s="8">
        <v>2023</v>
      </c>
      <c r="L12" s="8">
        <v>2023</v>
      </c>
      <c r="M12" s="9"/>
      <c r="N12" s="9"/>
      <c r="O12" s="9"/>
      <c r="P12" s="72">
        <f t="shared" si="11"/>
        <v>42</v>
      </c>
      <c r="Q12" s="9"/>
      <c r="R12" s="9"/>
      <c r="S12" s="9"/>
      <c r="T12" s="9"/>
      <c r="U12" s="72">
        <f t="shared" si="12"/>
        <v>42</v>
      </c>
      <c r="V12" s="9"/>
      <c r="W12" s="9"/>
      <c r="X12" s="9"/>
      <c r="Y12" s="9"/>
      <c r="Z12" s="1">
        <f t="shared" si="0"/>
        <v>42</v>
      </c>
      <c r="AA12" s="9"/>
      <c r="AB12" s="9"/>
      <c r="AC12" s="9"/>
      <c r="AD12" s="9"/>
      <c r="AE12" s="1">
        <f t="shared" si="1"/>
        <v>42</v>
      </c>
      <c r="AF12" s="9"/>
      <c r="AG12" s="9"/>
      <c r="AH12" s="9"/>
      <c r="AI12" s="9"/>
      <c r="AJ12" s="1">
        <f t="shared" si="2"/>
        <v>42</v>
      </c>
      <c r="AK12" s="9"/>
      <c r="AL12" s="9"/>
      <c r="AM12" s="9"/>
      <c r="AN12" s="9"/>
      <c r="AO12" s="1">
        <f t="shared" si="3"/>
        <v>42</v>
      </c>
      <c r="AP12" s="9"/>
      <c r="AQ12" s="9"/>
      <c r="AR12" s="9"/>
      <c r="AS12" s="9"/>
      <c r="AT12" s="1">
        <f t="shared" si="4"/>
        <v>42</v>
      </c>
      <c r="AU12" s="9"/>
      <c r="AV12" s="9"/>
      <c r="AW12" s="9"/>
      <c r="AX12" s="9"/>
      <c r="AY12" s="1">
        <f t="shared" si="5"/>
        <v>42</v>
      </c>
      <c r="AZ12" s="9"/>
      <c r="BA12" s="9"/>
      <c r="BB12" s="9"/>
      <c r="BC12" s="9"/>
      <c r="BD12" s="1">
        <f t="shared" si="6"/>
        <v>42</v>
      </c>
      <c r="BE12" s="9"/>
      <c r="BF12" s="9"/>
      <c r="BG12" s="9"/>
      <c r="BH12" s="9"/>
      <c r="BI12" s="1">
        <f t="shared" si="7"/>
        <v>42</v>
      </c>
      <c r="BJ12" s="9"/>
      <c r="BK12" s="9"/>
      <c r="BL12" s="9"/>
      <c r="BM12" s="9"/>
      <c r="BN12" s="1">
        <f t="shared" si="8"/>
        <v>42</v>
      </c>
      <c r="BO12" s="9"/>
      <c r="BP12" s="9"/>
      <c r="BQ12" s="9"/>
      <c r="BR12" s="9"/>
      <c r="BS12" s="1">
        <f t="shared" si="9"/>
        <v>42</v>
      </c>
    </row>
    <row r="13" spans="1:7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>
        <f t="shared" ref="M13:AR13" si="14">SUM(M3:M12)</f>
        <v>0</v>
      </c>
      <c r="N13" s="1">
        <f t="shared" si="14"/>
        <v>0</v>
      </c>
      <c r="O13" s="1">
        <f t="shared" si="14"/>
        <v>0</v>
      </c>
      <c r="P13" s="72">
        <f t="shared" si="14"/>
        <v>350</v>
      </c>
      <c r="Q13" s="72">
        <f t="shared" si="14"/>
        <v>0</v>
      </c>
      <c r="R13" s="72">
        <f t="shared" si="14"/>
        <v>2</v>
      </c>
      <c r="S13" s="72">
        <f t="shared" si="14"/>
        <v>10</v>
      </c>
      <c r="T13" s="72">
        <f t="shared" si="14"/>
        <v>0</v>
      </c>
      <c r="U13" s="72">
        <f t="shared" si="14"/>
        <v>362</v>
      </c>
      <c r="V13" s="72">
        <f t="shared" si="14"/>
        <v>0</v>
      </c>
      <c r="W13" s="72">
        <f t="shared" si="14"/>
        <v>0</v>
      </c>
      <c r="X13" s="72">
        <f t="shared" si="14"/>
        <v>0</v>
      </c>
      <c r="Y13" s="72">
        <f t="shared" si="14"/>
        <v>0</v>
      </c>
      <c r="Z13" s="72">
        <f t="shared" si="14"/>
        <v>362</v>
      </c>
      <c r="AA13" s="72">
        <f t="shared" si="14"/>
        <v>2</v>
      </c>
      <c r="AB13" s="72">
        <f t="shared" si="14"/>
        <v>2</v>
      </c>
      <c r="AC13" s="72">
        <f t="shared" si="14"/>
        <v>6</v>
      </c>
      <c r="AD13" s="72">
        <f t="shared" si="14"/>
        <v>1</v>
      </c>
      <c r="AE13" s="72">
        <f t="shared" si="14"/>
        <v>373</v>
      </c>
      <c r="AF13" s="72">
        <f t="shared" si="14"/>
        <v>0</v>
      </c>
      <c r="AG13" s="72">
        <f t="shared" si="14"/>
        <v>0</v>
      </c>
      <c r="AH13" s="72">
        <f t="shared" si="14"/>
        <v>0</v>
      </c>
      <c r="AI13" s="72">
        <f t="shared" si="14"/>
        <v>0</v>
      </c>
      <c r="AJ13" s="72">
        <f t="shared" si="14"/>
        <v>373</v>
      </c>
      <c r="AK13" s="72">
        <f t="shared" si="14"/>
        <v>1</v>
      </c>
      <c r="AL13" s="72">
        <f t="shared" si="14"/>
        <v>3</v>
      </c>
      <c r="AM13" s="72">
        <f t="shared" si="14"/>
        <v>1</v>
      </c>
      <c r="AN13" s="72">
        <f t="shared" si="14"/>
        <v>0</v>
      </c>
      <c r="AO13" s="72">
        <f t="shared" si="14"/>
        <v>378</v>
      </c>
      <c r="AP13" s="72">
        <f t="shared" si="14"/>
        <v>0</v>
      </c>
      <c r="AQ13" s="72">
        <f t="shared" si="14"/>
        <v>0</v>
      </c>
      <c r="AR13" s="72">
        <f t="shared" si="14"/>
        <v>0</v>
      </c>
      <c r="AS13" s="72">
        <f t="shared" ref="AS13:BS13" si="15">SUM(AS3:AS12)</f>
        <v>0</v>
      </c>
      <c r="AT13" s="72">
        <f t="shared" si="15"/>
        <v>378</v>
      </c>
      <c r="AU13" s="72">
        <f t="shared" si="15"/>
        <v>0</v>
      </c>
      <c r="AV13" s="72">
        <f t="shared" si="15"/>
        <v>0</v>
      </c>
      <c r="AW13" s="72">
        <f t="shared" si="15"/>
        <v>0</v>
      </c>
      <c r="AX13" s="72">
        <f t="shared" si="15"/>
        <v>0</v>
      </c>
      <c r="AY13" s="72">
        <f t="shared" si="15"/>
        <v>378</v>
      </c>
      <c r="AZ13" s="72">
        <f t="shared" si="15"/>
        <v>0</v>
      </c>
      <c r="BA13" s="72">
        <f t="shared" si="15"/>
        <v>0</v>
      </c>
      <c r="BB13" s="72">
        <f t="shared" si="15"/>
        <v>0</v>
      </c>
      <c r="BC13" s="72">
        <f t="shared" si="15"/>
        <v>0</v>
      </c>
      <c r="BD13" s="72">
        <f t="shared" si="15"/>
        <v>378</v>
      </c>
      <c r="BE13" s="72">
        <f t="shared" si="15"/>
        <v>0</v>
      </c>
      <c r="BF13" s="72">
        <f t="shared" si="15"/>
        <v>0</v>
      </c>
      <c r="BG13" s="72">
        <f t="shared" si="15"/>
        <v>0</v>
      </c>
      <c r="BH13" s="72">
        <f t="shared" si="15"/>
        <v>0</v>
      </c>
      <c r="BI13" s="72">
        <f t="shared" si="15"/>
        <v>378</v>
      </c>
      <c r="BJ13" s="72">
        <f t="shared" si="15"/>
        <v>0</v>
      </c>
      <c r="BK13" s="72">
        <f t="shared" si="15"/>
        <v>0</v>
      </c>
      <c r="BL13" s="72">
        <f t="shared" si="15"/>
        <v>0</v>
      </c>
      <c r="BM13" s="72">
        <f t="shared" si="15"/>
        <v>0</v>
      </c>
      <c r="BN13" s="72">
        <f t="shared" si="15"/>
        <v>378</v>
      </c>
      <c r="BO13" s="72">
        <f t="shared" si="15"/>
        <v>0</v>
      </c>
      <c r="BP13" s="72">
        <f t="shared" si="15"/>
        <v>0</v>
      </c>
      <c r="BQ13" s="72">
        <f t="shared" si="15"/>
        <v>0</v>
      </c>
      <c r="BR13" s="72">
        <f t="shared" si="15"/>
        <v>0</v>
      </c>
      <c r="BS13" s="72">
        <f t="shared" si="15"/>
        <v>378</v>
      </c>
    </row>
    <row r="14" spans="1:71" x14ac:dyDescent="0.25">
      <c r="A14" s="1"/>
      <c r="B14" s="1" t="s">
        <v>229</v>
      </c>
      <c r="C14" s="1">
        <f>COUNT(C4:C12)</f>
        <v>9</v>
      </c>
      <c r="D14" s="1"/>
      <c r="E14" s="1">
        <f>SUM(E3:E12)</f>
        <v>436</v>
      </c>
      <c r="F14" s="1">
        <f>SUM(E3:E12)+1</f>
        <v>437</v>
      </c>
      <c r="G14" s="2">
        <f>$BS13/F14</f>
        <v>0.86498855835240274</v>
      </c>
      <c r="H14" s="72">
        <f>SUM(H3:H12)</f>
        <v>350</v>
      </c>
      <c r="I14" s="72">
        <f>SUM(I3:I12)</f>
        <v>355</v>
      </c>
      <c r="J14" s="72">
        <f>SUM(J3:J12)</f>
        <v>5</v>
      </c>
      <c r="K14" s="1"/>
      <c r="L14" s="1"/>
      <c r="M14" s="1">
        <f>SUM(M3:M12)</f>
        <v>0</v>
      </c>
      <c r="N14" s="1">
        <f>SUM(N3:N12)</f>
        <v>0</v>
      </c>
      <c r="O14" s="1">
        <f>SUM(O3:O12)</f>
        <v>0</v>
      </c>
      <c r="P14" s="2">
        <f>P13/F14</f>
        <v>0.8009153318077803</v>
      </c>
      <c r="Q14" s="72">
        <f>+L13+Q13</f>
        <v>0</v>
      </c>
      <c r="R14" s="1">
        <f>M13+R13</f>
        <v>2</v>
      </c>
      <c r="S14" s="1">
        <f>N13+S13</f>
        <v>10</v>
      </c>
      <c r="T14" s="1">
        <f>O13+T13</f>
        <v>0</v>
      </c>
      <c r="U14" s="2">
        <f>U13/F14</f>
        <v>0.82837528604118993</v>
      </c>
      <c r="V14" s="72">
        <f>+Q14+V13</f>
        <v>0</v>
      </c>
      <c r="W14" s="1">
        <f>R14+W13</f>
        <v>2</v>
      </c>
      <c r="X14" s="1">
        <f>S14+X13</f>
        <v>10</v>
      </c>
      <c r="Y14" s="1">
        <f>T14+Y13</f>
        <v>0</v>
      </c>
      <c r="Z14" s="2">
        <f>Z13/F14</f>
        <v>0.82837528604118993</v>
      </c>
      <c r="AA14" s="72">
        <f>+V14+AA13</f>
        <v>2</v>
      </c>
      <c r="AB14" s="1">
        <f>W14+AB13</f>
        <v>4</v>
      </c>
      <c r="AC14" s="1">
        <f>X14+AC13</f>
        <v>16</v>
      </c>
      <c r="AD14" s="1">
        <f>Y14+AD13</f>
        <v>1</v>
      </c>
      <c r="AE14" s="2">
        <f>AE13/F14</f>
        <v>0.85354691075514877</v>
      </c>
      <c r="AF14" s="72">
        <f>+AA14+AF13</f>
        <v>2</v>
      </c>
      <c r="AG14" s="1">
        <f>AB14+AG13</f>
        <v>4</v>
      </c>
      <c r="AH14" s="1">
        <f>AC14+AH13</f>
        <v>16</v>
      </c>
      <c r="AI14" s="1">
        <f>AD14+AI13</f>
        <v>1</v>
      </c>
      <c r="AJ14" s="2">
        <f>AJ13/F14</f>
        <v>0.85354691075514877</v>
      </c>
      <c r="AK14" s="72">
        <f>+AF14+AK13</f>
        <v>3</v>
      </c>
      <c r="AL14" s="1">
        <f>AG14+AL13</f>
        <v>7</v>
      </c>
      <c r="AM14" s="1">
        <f>AH14+AM13</f>
        <v>17</v>
      </c>
      <c r="AN14" s="1">
        <f>AI14+AN13</f>
        <v>1</v>
      </c>
      <c r="AO14" s="2">
        <f>AO13/F14</f>
        <v>0.86498855835240274</v>
      </c>
      <c r="AP14" s="72">
        <f>+AK14+AP13</f>
        <v>3</v>
      </c>
      <c r="AQ14" s="1">
        <f>AL14+AQ13</f>
        <v>7</v>
      </c>
      <c r="AR14" s="1">
        <f>AM14+AR13</f>
        <v>17</v>
      </c>
      <c r="AS14" s="1">
        <f>AN14+AS13</f>
        <v>1</v>
      </c>
      <c r="AT14" s="2">
        <f>AT13/F14</f>
        <v>0.86498855835240274</v>
      </c>
      <c r="AU14" s="72">
        <f>+AP14+AU13</f>
        <v>3</v>
      </c>
      <c r="AV14" s="1">
        <f>AQ14+AV13</f>
        <v>7</v>
      </c>
      <c r="AW14" s="1">
        <f>AR14+AW13</f>
        <v>17</v>
      </c>
      <c r="AX14" s="1">
        <f>AS14+AX13</f>
        <v>1</v>
      </c>
      <c r="AY14" s="2">
        <f>AY13/F14</f>
        <v>0.86498855835240274</v>
      </c>
      <c r="AZ14" s="72">
        <f>+AU14+AZ13</f>
        <v>3</v>
      </c>
      <c r="BA14" s="1">
        <f>AV14+BA13</f>
        <v>7</v>
      </c>
      <c r="BB14" s="1">
        <f>AW14+BB13</f>
        <v>17</v>
      </c>
      <c r="BC14" s="1">
        <f>AX14+BC13</f>
        <v>1</v>
      </c>
      <c r="BD14" s="2">
        <f>BD13/F14</f>
        <v>0.86498855835240274</v>
      </c>
      <c r="BE14" s="72">
        <f>+AZ14+BE13</f>
        <v>3</v>
      </c>
      <c r="BF14" s="1">
        <f>BA14+BF13</f>
        <v>7</v>
      </c>
      <c r="BG14" s="1">
        <f>BB14+BG13</f>
        <v>17</v>
      </c>
      <c r="BH14" s="1">
        <f>BC14+BH13</f>
        <v>1</v>
      </c>
      <c r="BI14" s="2">
        <f>BI13/F14</f>
        <v>0.86498855835240274</v>
      </c>
      <c r="BJ14" s="72">
        <f>+BE14+BJ13</f>
        <v>3</v>
      </c>
      <c r="BK14" s="1">
        <f>BF14+BK13</f>
        <v>7</v>
      </c>
      <c r="BL14" s="1">
        <f>BG14+BL13</f>
        <v>17</v>
      </c>
      <c r="BM14" s="1">
        <f>BH14+BM13</f>
        <v>1</v>
      </c>
      <c r="BN14" s="2">
        <f>BN13/F14</f>
        <v>0.86498855835240274</v>
      </c>
      <c r="BO14" s="72">
        <f>+BJ14+BO13</f>
        <v>3</v>
      </c>
      <c r="BP14" s="1">
        <f>BK14+BP13</f>
        <v>7</v>
      </c>
      <c r="BQ14" s="1">
        <f>BL14+BQ13</f>
        <v>17</v>
      </c>
      <c r="BR14" s="1">
        <f>BM14+BR13</f>
        <v>1</v>
      </c>
      <c r="BS14" s="2">
        <f>BS13/F14</f>
        <v>0.86498855835240274</v>
      </c>
    </row>
    <row r="16" spans="1:71" x14ac:dyDescent="0.25">
      <c r="A16" s="20" t="s">
        <v>253</v>
      </c>
      <c r="B16" s="1"/>
      <c r="C16" s="1"/>
      <c r="D16" s="1"/>
      <c r="E16" s="24"/>
      <c r="F16" s="1"/>
      <c r="G16" s="2"/>
      <c r="H16" s="9"/>
      <c r="I16" s="72"/>
      <c r="J16" s="9"/>
      <c r="K16" s="9">
        <v>2023</v>
      </c>
      <c r="L16" s="9">
        <v>2023</v>
      </c>
      <c r="M16" s="9"/>
      <c r="N16" s="9"/>
      <c r="O16" s="9"/>
      <c r="P16" s="72">
        <f>+H16</f>
        <v>0</v>
      </c>
      <c r="Q16" s="9"/>
      <c r="R16" s="9"/>
      <c r="S16" s="9"/>
      <c r="T16" s="9"/>
      <c r="U16" s="72">
        <f>SUM(P16:T16)</f>
        <v>0</v>
      </c>
      <c r="V16" s="9"/>
      <c r="W16" s="9"/>
      <c r="X16" s="9"/>
      <c r="Y16" s="9"/>
      <c r="Z16" s="1">
        <f t="shared" ref="Z16:Z29" si="16">SUM(U16:Y16)</f>
        <v>0</v>
      </c>
      <c r="AA16" s="9"/>
      <c r="AB16" s="9"/>
      <c r="AC16" s="9"/>
      <c r="AD16" s="9"/>
      <c r="AE16" s="1">
        <f t="shared" ref="AE16:AE29" si="17">SUM(Z16:AD16)</f>
        <v>0</v>
      </c>
      <c r="AF16" s="9"/>
      <c r="AG16" s="9"/>
      <c r="AH16" s="9"/>
      <c r="AI16" s="9"/>
      <c r="AJ16" s="1">
        <f t="shared" ref="AJ16:AJ29" si="18">SUM(AE16:AI16)</f>
        <v>0</v>
      </c>
      <c r="AK16" s="9"/>
      <c r="AL16" s="9"/>
      <c r="AM16" s="9"/>
      <c r="AN16" s="9"/>
      <c r="AO16" s="1">
        <f t="shared" ref="AO16:AO29" si="19">SUM(AJ16:AN16)</f>
        <v>0</v>
      </c>
      <c r="AP16" s="9"/>
      <c r="AQ16" s="9"/>
      <c r="AR16" s="9"/>
      <c r="AS16" s="9"/>
      <c r="AT16" s="1">
        <f t="shared" ref="AT16:AT29" si="20">SUM(AO16:AS16)</f>
        <v>0</v>
      </c>
      <c r="AU16" s="9"/>
      <c r="AV16" s="9"/>
      <c r="AW16" s="9"/>
      <c r="AX16" s="9"/>
      <c r="AY16" s="1">
        <f t="shared" ref="AY16:AY29" si="21">SUM(AT16:AX16)</f>
        <v>0</v>
      </c>
      <c r="AZ16" s="9"/>
      <c r="BA16" s="9"/>
      <c r="BB16" s="9"/>
      <c r="BC16" s="9"/>
      <c r="BD16" s="1">
        <f>SUM(AY16:BC16)</f>
        <v>0</v>
      </c>
      <c r="BE16" s="9"/>
      <c r="BF16" s="9"/>
      <c r="BG16" s="9"/>
      <c r="BH16" s="9"/>
      <c r="BI16" s="1">
        <f t="shared" ref="BI16:BI29" si="22">SUM(BD16:BH16)</f>
        <v>0</v>
      </c>
      <c r="BJ16" s="9"/>
      <c r="BK16" s="9"/>
      <c r="BL16" s="9"/>
      <c r="BM16" s="9"/>
      <c r="BN16" s="1">
        <f t="shared" ref="BN16:BN29" si="23">SUM(BI16:BM16)</f>
        <v>0</v>
      </c>
      <c r="BO16" s="9"/>
      <c r="BP16" s="9"/>
      <c r="BQ16" s="9"/>
      <c r="BR16" s="9"/>
      <c r="BS16" s="1">
        <f t="shared" ref="BS16:BS29" si="24">SUM(BN16:BR16)</f>
        <v>0</v>
      </c>
    </row>
    <row r="17" spans="1:71" x14ac:dyDescent="0.25">
      <c r="A17" s="1"/>
      <c r="B17" s="28" t="s">
        <v>35</v>
      </c>
      <c r="C17" s="29">
        <v>18</v>
      </c>
      <c r="D17" s="29">
        <v>3</v>
      </c>
      <c r="E17" s="24">
        <v>19</v>
      </c>
      <c r="F17" s="1"/>
      <c r="G17" s="2">
        <f>$BS17/E17</f>
        <v>0.57894736842105265</v>
      </c>
      <c r="H17" s="9">
        <v>3</v>
      </c>
      <c r="I17" s="72">
        <f t="shared" ref="I17:I29" si="25">H17+J17</f>
        <v>3</v>
      </c>
      <c r="J17" s="9"/>
      <c r="K17" s="9">
        <v>2023</v>
      </c>
      <c r="L17" s="9">
        <v>2023</v>
      </c>
      <c r="M17" s="9"/>
      <c r="N17" s="9"/>
      <c r="O17" s="9"/>
      <c r="P17" s="72">
        <f t="shared" ref="P17:P23" si="26">+H17+SUM(M17:O17)</f>
        <v>3</v>
      </c>
      <c r="Q17" s="9"/>
      <c r="R17" s="9"/>
      <c r="S17" s="9"/>
      <c r="T17" s="9"/>
      <c r="U17" s="72">
        <f t="shared" ref="U17:U29" si="27">SUM(P17:T17)</f>
        <v>3</v>
      </c>
      <c r="V17" s="9"/>
      <c r="W17" s="9"/>
      <c r="X17" s="9"/>
      <c r="Y17" s="9"/>
      <c r="Z17" s="1">
        <f t="shared" si="16"/>
        <v>3</v>
      </c>
      <c r="AA17" s="9"/>
      <c r="AB17" s="9"/>
      <c r="AC17" s="9"/>
      <c r="AD17" s="9"/>
      <c r="AE17" s="1">
        <f t="shared" si="17"/>
        <v>3</v>
      </c>
      <c r="AF17" s="9"/>
      <c r="AG17" s="9"/>
      <c r="AH17" s="9">
        <v>6</v>
      </c>
      <c r="AI17" s="9"/>
      <c r="AJ17" s="1">
        <f t="shared" si="18"/>
        <v>9</v>
      </c>
      <c r="AK17" s="9"/>
      <c r="AL17" s="9"/>
      <c r="AM17" s="9"/>
      <c r="AN17" s="9"/>
      <c r="AO17" s="1">
        <f t="shared" si="19"/>
        <v>9</v>
      </c>
      <c r="AP17" s="9"/>
      <c r="AQ17" s="9"/>
      <c r="AR17" s="9">
        <v>2</v>
      </c>
      <c r="AS17" s="9"/>
      <c r="AT17" s="1">
        <f t="shared" si="20"/>
        <v>11</v>
      </c>
      <c r="AU17" s="9"/>
      <c r="AV17" s="9"/>
      <c r="AW17" s="9"/>
      <c r="AX17" s="9"/>
      <c r="AY17" s="1">
        <f t="shared" si="21"/>
        <v>11</v>
      </c>
      <c r="AZ17" s="9"/>
      <c r="BA17" s="9"/>
      <c r="BB17" s="9"/>
      <c r="BC17" s="9"/>
      <c r="BD17" s="1">
        <f t="shared" ref="BD17:BD27" si="28">SUM(AY17:BC17)</f>
        <v>11</v>
      </c>
      <c r="BE17" s="9"/>
      <c r="BF17" s="9"/>
      <c r="BG17" s="9"/>
      <c r="BH17" s="9"/>
      <c r="BI17" s="1">
        <f t="shared" si="22"/>
        <v>11</v>
      </c>
      <c r="BJ17" s="9"/>
      <c r="BK17" s="9"/>
      <c r="BL17" s="9"/>
      <c r="BM17" s="9"/>
      <c r="BN17" s="1">
        <f t="shared" si="23"/>
        <v>11</v>
      </c>
      <c r="BO17" s="9"/>
      <c r="BP17" s="9"/>
      <c r="BQ17" s="9"/>
      <c r="BR17" s="9"/>
      <c r="BS17" s="1">
        <f t="shared" si="24"/>
        <v>11</v>
      </c>
    </row>
    <row r="18" spans="1:71" x14ac:dyDescent="0.25">
      <c r="A18" s="1"/>
      <c r="B18" s="28" t="s">
        <v>36</v>
      </c>
      <c r="C18" s="29">
        <v>29</v>
      </c>
      <c r="D18" s="29">
        <v>2754</v>
      </c>
      <c r="E18" s="24">
        <v>37</v>
      </c>
      <c r="F18" s="1"/>
      <c r="G18" s="2">
        <f t="shared" ref="G18:G29" si="29">$BS18/E18</f>
        <v>0.7567567567567568</v>
      </c>
      <c r="H18" s="9">
        <v>23</v>
      </c>
      <c r="I18" s="72">
        <f t="shared" si="25"/>
        <v>23</v>
      </c>
      <c r="J18" s="9"/>
      <c r="K18" s="9">
        <v>2023</v>
      </c>
      <c r="L18" s="9">
        <v>2023</v>
      </c>
      <c r="M18" s="9"/>
      <c r="N18" s="9"/>
      <c r="O18" s="9"/>
      <c r="P18" s="72">
        <f t="shared" si="26"/>
        <v>23</v>
      </c>
      <c r="Q18" s="9"/>
      <c r="R18" s="9"/>
      <c r="S18" s="9"/>
      <c r="T18" s="9"/>
      <c r="U18" s="72">
        <f t="shared" si="27"/>
        <v>23</v>
      </c>
      <c r="V18" s="9"/>
      <c r="W18" s="9"/>
      <c r="X18" s="9">
        <v>4</v>
      </c>
      <c r="Y18" s="9"/>
      <c r="Z18" s="1">
        <f t="shared" si="16"/>
        <v>27</v>
      </c>
      <c r="AA18" s="9"/>
      <c r="AB18" s="9"/>
      <c r="AC18" s="9"/>
      <c r="AD18" s="9"/>
      <c r="AE18" s="1">
        <f t="shared" si="17"/>
        <v>27</v>
      </c>
      <c r="AF18" s="9"/>
      <c r="AG18" s="9"/>
      <c r="AH18" s="9">
        <v>1</v>
      </c>
      <c r="AI18" s="9"/>
      <c r="AJ18" s="1">
        <f t="shared" si="18"/>
        <v>28</v>
      </c>
      <c r="AK18" s="9"/>
      <c r="AL18" s="9"/>
      <c r="AM18" s="9"/>
      <c r="AN18" s="9"/>
      <c r="AO18" s="1">
        <f t="shared" si="19"/>
        <v>28</v>
      </c>
      <c r="AP18" s="9"/>
      <c r="AQ18" s="9"/>
      <c r="AR18" s="9"/>
      <c r="AS18" s="9"/>
      <c r="AT18" s="1">
        <f t="shared" si="20"/>
        <v>28</v>
      </c>
      <c r="AU18" s="9"/>
      <c r="AV18" s="9"/>
      <c r="AW18" s="9"/>
      <c r="AX18" s="9"/>
      <c r="AY18" s="1">
        <f t="shared" si="21"/>
        <v>28</v>
      </c>
      <c r="AZ18" s="9"/>
      <c r="BA18" s="9"/>
      <c r="BB18" s="9"/>
      <c r="BC18" s="9"/>
      <c r="BD18" s="1">
        <f t="shared" si="28"/>
        <v>28</v>
      </c>
      <c r="BE18" s="9"/>
      <c r="BF18" s="9"/>
      <c r="BG18" s="9"/>
      <c r="BH18" s="9"/>
      <c r="BI18" s="1">
        <f t="shared" si="22"/>
        <v>28</v>
      </c>
      <c r="BJ18" s="9"/>
      <c r="BK18" s="9"/>
      <c r="BL18" s="9"/>
      <c r="BM18" s="9"/>
      <c r="BN18" s="1">
        <f t="shared" si="23"/>
        <v>28</v>
      </c>
      <c r="BO18" s="9"/>
      <c r="BP18" s="9"/>
      <c r="BQ18" s="9"/>
      <c r="BR18" s="9"/>
      <c r="BS18" s="1">
        <f t="shared" si="24"/>
        <v>28</v>
      </c>
    </row>
    <row r="19" spans="1:71" x14ac:dyDescent="0.25">
      <c r="A19" s="1"/>
      <c r="B19" s="28" t="s">
        <v>389</v>
      </c>
      <c r="C19" s="29">
        <v>30</v>
      </c>
      <c r="D19" s="29"/>
      <c r="E19" s="24">
        <v>15</v>
      </c>
      <c r="F19" s="1"/>
      <c r="G19" s="2">
        <f t="shared" si="29"/>
        <v>1.2666666666666666</v>
      </c>
      <c r="H19" s="9">
        <v>4</v>
      </c>
      <c r="I19" s="72">
        <f t="shared" si="25"/>
        <v>5</v>
      </c>
      <c r="J19" s="9">
        <v>1</v>
      </c>
      <c r="K19" s="9"/>
      <c r="L19" s="9">
        <v>2023</v>
      </c>
      <c r="M19" s="9"/>
      <c r="N19" s="9"/>
      <c r="O19" s="9"/>
      <c r="P19" s="72">
        <f t="shared" si="26"/>
        <v>4</v>
      </c>
      <c r="Q19" s="9"/>
      <c r="R19" s="9"/>
      <c r="S19" s="9"/>
      <c r="T19" s="9"/>
      <c r="U19" s="72">
        <f t="shared" si="27"/>
        <v>4</v>
      </c>
      <c r="V19" s="9"/>
      <c r="W19" s="9">
        <v>1</v>
      </c>
      <c r="X19" s="9"/>
      <c r="Y19" s="9"/>
      <c r="Z19" s="1">
        <f t="shared" si="16"/>
        <v>5</v>
      </c>
      <c r="AA19" s="9"/>
      <c r="AB19" s="9">
        <v>3</v>
      </c>
      <c r="AC19" s="9">
        <v>10</v>
      </c>
      <c r="AD19" s="9"/>
      <c r="AE19" s="1">
        <f t="shared" si="17"/>
        <v>18</v>
      </c>
      <c r="AF19" s="9"/>
      <c r="AG19" s="9"/>
      <c r="AH19" s="9">
        <v>1</v>
      </c>
      <c r="AI19" s="9"/>
      <c r="AJ19" s="1">
        <f t="shared" si="18"/>
        <v>19</v>
      </c>
      <c r="AK19" s="9"/>
      <c r="AL19" s="9"/>
      <c r="AM19" s="9"/>
      <c r="AN19" s="9"/>
      <c r="AO19" s="1">
        <f t="shared" si="19"/>
        <v>19</v>
      </c>
      <c r="AP19" s="9"/>
      <c r="AQ19" s="9"/>
      <c r="AR19" s="9"/>
      <c r="AS19" s="9"/>
      <c r="AT19" s="1">
        <f t="shared" si="20"/>
        <v>19</v>
      </c>
      <c r="AU19" s="9"/>
      <c r="AV19" s="9"/>
      <c r="AW19" s="9"/>
      <c r="AX19" s="9"/>
      <c r="AY19" s="1">
        <f t="shared" si="21"/>
        <v>19</v>
      </c>
      <c r="AZ19" s="9"/>
      <c r="BA19" s="9"/>
      <c r="BB19" s="9"/>
      <c r="BC19" s="9"/>
      <c r="BD19" s="1">
        <f t="shared" si="28"/>
        <v>19</v>
      </c>
      <c r="BE19" s="9"/>
      <c r="BF19" s="9"/>
      <c r="BG19" s="9"/>
      <c r="BH19" s="9"/>
      <c r="BI19" s="1">
        <f t="shared" si="22"/>
        <v>19</v>
      </c>
      <c r="BJ19" s="9"/>
      <c r="BK19" s="9"/>
      <c r="BL19" s="9"/>
      <c r="BM19" s="9"/>
      <c r="BN19" s="1">
        <f t="shared" si="23"/>
        <v>19</v>
      </c>
      <c r="BO19" s="9"/>
      <c r="BP19" s="9"/>
      <c r="BQ19" s="9"/>
      <c r="BR19" s="9"/>
      <c r="BS19" s="1">
        <f t="shared" si="24"/>
        <v>19</v>
      </c>
    </row>
    <row r="20" spans="1:71" s="120" customFormat="1" x14ac:dyDescent="0.25">
      <c r="A20" s="165"/>
      <c r="B20" s="221" t="s">
        <v>341</v>
      </c>
      <c r="C20" s="222">
        <v>33</v>
      </c>
      <c r="D20" s="222"/>
      <c r="E20" s="223">
        <v>37</v>
      </c>
      <c r="F20" s="165"/>
      <c r="G20" s="224">
        <f t="shared" si="29"/>
        <v>1.0540540540540539</v>
      </c>
      <c r="H20" s="173">
        <v>27</v>
      </c>
      <c r="I20" s="174">
        <f t="shared" si="25"/>
        <v>27</v>
      </c>
      <c r="J20" s="173"/>
      <c r="K20" s="173">
        <v>2023</v>
      </c>
      <c r="L20" s="173">
        <v>2023</v>
      </c>
      <c r="M20" s="173"/>
      <c r="N20" s="173"/>
      <c r="O20" s="173"/>
      <c r="P20" s="174">
        <f t="shared" si="26"/>
        <v>27</v>
      </c>
      <c r="Q20" s="173"/>
      <c r="R20" s="173">
        <v>2</v>
      </c>
      <c r="S20" s="173">
        <v>1</v>
      </c>
      <c r="T20" s="173"/>
      <c r="U20" s="174">
        <f t="shared" si="27"/>
        <v>30</v>
      </c>
      <c r="V20" s="173"/>
      <c r="W20" s="173">
        <v>1</v>
      </c>
      <c r="X20" s="173">
        <v>8</v>
      </c>
      <c r="Y20" s="173"/>
      <c r="Z20" s="165">
        <f>SUM(U20:Y20)</f>
        <v>39</v>
      </c>
      <c r="AA20" s="173"/>
      <c r="AB20" s="173"/>
      <c r="AC20" s="173"/>
      <c r="AD20" s="173"/>
      <c r="AE20" s="165">
        <f>SUM(Z20:AD20)</f>
        <v>39</v>
      </c>
      <c r="AF20" s="173"/>
      <c r="AG20" s="173"/>
      <c r="AH20" s="173"/>
      <c r="AI20" s="173"/>
      <c r="AJ20" s="165">
        <f>SUM(AE20:AI20)</f>
        <v>39</v>
      </c>
      <c r="AK20" s="173"/>
      <c r="AL20" s="173"/>
      <c r="AM20" s="173"/>
      <c r="AN20" s="173"/>
      <c r="AO20" s="165">
        <f>SUM(AJ20:AN20)</f>
        <v>39</v>
      </c>
      <c r="AP20" s="173"/>
      <c r="AQ20" s="173"/>
      <c r="AR20" s="173"/>
      <c r="AS20" s="173"/>
      <c r="AT20" s="165">
        <f>SUM(AO20:AS20)</f>
        <v>39</v>
      </c>
      <c r="AU20" s="173"/>
      <c r="AV20" s="173"/>
      <c r="AW20" s="173"/>
      <c r="AX20" s="173"/>
      <c r="AY20" s="165">
        <f>SUM(AT20:AX20)</f>
        <v>39</v>
      </c>
      <c r="AZ20" s="173"/>
      <c r="BA20" s="173"/>
      <c r="BB20" s="173"/>
      <c r="BC20" s="173"/>
      <c r="BD20" s="165">
        <f>SUM(AY20:BC20)</f>
        <v>39</v>
      </c>
      <c r="BE20" s="173"/>
      <c r="BF20" s="173"/>
      <c r="BG20" s="173"/>
      <c r="BH20" s="173"/>
      <c r="BI20" s="165">
        <f>SUM(BD20:BH20)</f>
        <v>39</v>
      </c>
      <c r="BJ20" s="173"/>
      <c r="BK20" s="173"/>
      <c r="BL20" s="173"/>
      <c r="BM20" s="173"/>
      <c r="BN20" s="165">
        <f>SUM(BI20:BM20)</f>
        <v>39</v>
      </c>
      <c r="BO20" s="173"/>
      <c r="BP20" s="173"/>
      <c r="BQ20" s="173"/>
      <c r="BR20" s="173"/>
      <c r="BS20" s="165">
        <f>SUM(BN20:BR20)</f>
        <v>39</v>
      </c>
    </row>
    <row r="21" spans="1:71" x14ac:dyDescent="0.25">
      <c r="A21" s="1"/>
      <c r="B21" s="28" t="s">
        <v>326</v>
      </c>
      <c r="C21" s="29">
        <v>38</v>
      </c>
      <c r="D21" s="29">
        <v>6708</v>
      </c>
      <c r="E21" s="24">
        <v>18</v>
      </c>
      <c r="F21" s="1"/>
      <c r="G21" s="2">
        <f t="shared" si="29"/>
        <v>0.55555555555555558</v>
      </c>
      <c r="H21" s="9">
        <v>10</v>
      </c>
      <c r="I21" s="72">
        <f t="shared" si="25"/>
        <v>10</v>
      </c>
      <c r="J21" s="9"/>
      <c r="K21" s="9">
        <v>2023</v>
      </c>
      <c r="L21" s="43">
        <v>2022</v>
      </c>
      <c r="M21" s="9"/>
      <c r="N21" s="9"/>
      <c r="O21" s="9"/>
      <c r="P21" s="72">
        <f t="shared" si="26"/>
        <v>10</v>
      </c>
      <c r="Q21" s="9"/>
      <c r="R21" s="9"/>
      <c r="S21" s="9"/>
      <c r="T21" s="9"/>
      <c r="U21" s="72">
        <f t="shared" si="27"/>
        <v>10</v>
      </c>
      <c r="V21" s="9"/>
      <c r="W21" s="9"/>
      <c r="X21" s="9"/>
      <c r="Y21" s="9"/>
      <c r="Z21" s="1">
        <f t="shared" si="16"/>
        <v>10</v>
      </c>
      <c r="AA21" s="9"/>
      <c r="AB21" s="9"/>
      <c r="AC21" s="9"/>
      <c r="AD21" s="9"/>
      <c r="AE21" s="1">
        <f t="shared" si="17"/>
        <v>10</v>
      </c>
      <c r="AF21" s="9"/>
      <c r="AG21" s="9"/>
      <c r="AH21" s="9"/>
      <c r="AI21" s="9"/>
      <c r="AJ21" s="1">
        <f t="shared" si="18"/>
        <v>10</v>
      </c>
      <c r="AK21" s="9"/>
      <c r="AL21" s="9"/>
      <c r="AM21" s="9"/>
      <c r="AN21" s="9"/>
      <c r="AO21" s="1">
        <f t="shared" si="19"/>
        <v>10</v>
      </c>
      <c r="AP21" s="9"/>
      <c r="AQ21" s="9"/>
      <c r="AR21" s="9"/>
      <c r="AS21" s="9"/>
      <c r="AT21" s="1">
        <f t="shared" si="20"/>
        <v>10</v>
      </c>
      <c r="AU21" s="9"/>
      <c r="AV21" s="9"/>
      <c r="AW21" s="9"/>
      <c r="AX21" s="9"/>
      <c r="AY21" s="1">
        <f t="shared" si="21"/>
        <v>10</v>
      </c>
      <c r="AZ21" s="9"/>
      <c r="BA21" s="9"/>
      <c r="BB21" s="9"/>
      <c r="BC21" s="9"/>
      <c r="BD21" s="1">
        <f t="shared" si="28"/>
        <v>10</v>
      </c>
      <c r="BE21" s="9"/>
      <c r="BF21" s="9"/>
      <c r="BG21" s="9"/>
      <c r="BH21" s="9"/>
      <c r="BI21" s="1">
        <f t="shared" si="22"/>
        <v>10</v>
      </c>
      <c r="BJ21" s="9"/>
      <c r="BK21" s="9"/>
      <c r="BL21" s="9"/>
      <c r="BM21" s="9"/>
      <c r="BN21" s="1">
        <f t="shared" si="23"/>
        <v>10</v>
      </c>
      <c r="BO21" s="9"/>
      <c r="BP21" s="9"/>
      <c r="BQ21" s="9"/>
      <c r="BR21" s="9"/>
      <c r="BS21" s="1">
        <f t="shared" si="24"/>
        <v>10</v>
      </c>
    </row>
    <row r="22" spans="1:71" x14ac:dyDescent="0.25">
      <c r="A22" s="1"/>
      <c r="B22" s="26" t="s">
        <v>238</v>
      </c>
      <c r="C22" s="29">
        <v>44</v>
      </c>
      <c r="D22" s="29">
        <v>6495</v>
      </c>
      <c r="E22" s="24">
        <v>29</v>
      </c>
      <c r="F22" s="1"/>
      <c r="G22" s="2">
        <f t="shared" si="29"/>
        <v>0.51724137931034486</v>
      </c>
      <c r="H22" s="9">
        <v>15</v>
      </c>
      <c r="I22" s="72">
        <f t="shared" si="25"/>
        <v>15</v>
      </c>
      <c r="J22" s="9"/>
      <c r="K22" s="9">
        <v>2023</v>
      </c>
      <c r="L22" s="43">
        <v>2023</v>
      </c>
      <c r="M22" s="9"/>
      <c r="N22" s="9"/>
      <c r="O22" s="9"/>
      <c r="P22" s="72">
        <f t="shared" si="26"/>
        <v>15</v>
      </c>
      <c r="Q22" s="9"/>
      <c r="R22" s="9"/>
      <c r="S22" s="9"/>
      <c r="T22" s="9"/>
      <c r="U22" s="72">
        <f t="shared" si="27"/>
        <v>15</v>
      </c>
      <c r="V22" s="9"/>
      <c r="W22" s="9"/>
      <c r="X22" s="9"/>
      <c r="Y22" s="9"/>
      <c r="Z22" s="1">
        <f t="shared" si="16"/>
        <v>15</v>
      </c>
      <c r="AA22" s="9"/>
      <c r="AB22" s="9"/>
      <c r="AC22" s="9"/>
      <c r="AD22" s="9"/>
      <c r="AE22" s="1">
        <f t="shared" si="17"/>
        <v>15</v>
      </c>
      <c r="AF22" s="9"/>
      <c r="AG22" s="9"/>
      <c r="AH22" s="9"/>
      <c r="AI22" s="9"/>
      <c r="AJ22" s="1">
        <f t="shared" si="18"/>
        <v>15</v>
      </c>
      <c r="AK22" s="9"/>
      <c r="AL22" s="9"/>
      <c r="AM22" s="9"/>
      <c r="AN22" s="9"/>
      <c r="AO22" s="1">
        <f t="shared" si="19"/>
        <v>15</v>
      </c>
      <c r="AP22" s="9"/>
      <c r="AQ22" s="9"/>
      <c r="AR22" s="9"/>
      <c r="AS22" s="9"/>
      <c r="AT22" s="1">
        <f t="shared" si="20"/>
        <v>15</v>
      </c>
      <c r="AU22" s="9"/>
      <c r="AV22" s="9"/>
      <c r="AW22" s="9"/>
      <c r="AX22" s="9"/>
      <c r="AY22" s="1">
        <f t="shared" si="21"/>
        <v>15</v>
      </c>
      <c r="AZ22" s="9"/>
      <c r="BA22" s="9"/>
      <c r="BB22" s="9"/>
      <c r="BC22" s="9"/>
      <c r="BD22" s="1">
        <f t="shared" si="28"/>
        <v>15</v>
      </c>
      <c r="BE22" s="9"/>
      <c r="BF22" s="9"/>
      <c r="BG22" s="9"/>
      <c r="BH22" s="9"/>
      <c r="BI22" s="1">
        <f t="shared" si="22"/>
        <v>15</v>
      </c>
      <c r="BJ22" s="9"/>
      <c r="BK22" s="9"/>
      <c r="BL22" s="9"/>
      <c r="BM22" s="9"/>
      <c r="BN22" s="1">
        <f t="shared" si="23"/>
        <v>15</v>
      </c>
      <c r="BO22" s="9"/>
      <c r="BP22" s="9"/>
      <c r="BQ22" s="9"/>
      <c r="BR22" s="9"/>
      <c r="BS22" s="1">
        <f t="shared" si="24"/>
        <v>15</v>
      </c>
    </row>
    <row r="23" spans="1:71" s="196" customFormat="1" x14ac:dyDescent="0.25">
      <c r="A23" s="190"/>
      <c r="B23" s="200" t="s">
        <v>174</v>
      </c>
      <c r="C23" s="201">
        <v>45</v>
      </c>
      <c r="D23" s="201">
        <v>2493</v>
      </c>
      <c r="E23" s="217">
        <v>63</v>
      </c>
      <c r="F23" s="190"/>
      <c r="G23" s="191">
        <f t="shared" si="29"/>
        <v>1</v>
      </c>
      <c r="H23" s="194">
        <v>37</v>
      </c>
      <c r="I23" s="192">
        <f t="shared" si="25"/>
        <v>41</v>
      </c>
      <c r="J23" s="194">
        <v>4</v>
      </c>
      <c r="K23" s="194">
        <v>2023</v>
      </c>
      <c r="L23" s="220">
        <v>2023</v>
      </c>
      <c r="M23" s="194"/>
      <c r="N23" s="194"/>
      <c r="O23" s="194"/>
      <c r="P23" s="192">
        <f t="shared" si="26"/>
        <v>37</v>
      </c>
      <c r="Q23" s="194">
        <v>1</v>
      </c>
      <c r="R23" s="194"/>
      <c r="S23" s="194"/>
      <c r="T23" s="194"/>
      <c r="U23" s="192">
        <f t="shared" si="27"/>
        <v>38</v>
      </c>
      <c r="V23" s="194"/>
      <c r="W23" s="194"/>
      <c r="X23" s="194"/>
      <c r="Y23" s="194"/>
      <c r="Z23" s="190">
        <f t="shared" si="16"/>
        <v>38</v>
      </c>
      <c r="AA23" s="194"/>
      <c r="AB23" s="194"/>
      <c r="AC23" s="194"/>
      <c r="AD23" s="194"/>
      <c r="AE23" s="190">
        <f t="shared" si="17"/>
        <v>38</v>
      </c>
      <c r="AF23" s="194"/>
      <c r="AG23" s="194"/>
      <c r="AH23" s="194">
        <v>13</v>
      </c>
      <c r="AI23" s="194"/>
      <c r="AJ23" s="190">
        <f t="shared" si="18"/>
        <v>51</v>
      </c>
      <c r="AK23" s="194"/>
      <c r="AL23" s="194"/>
      <c r="AM23" s="194"/>
      <c r="AN23" s="194"/>
      <c r="AO23" s="190">
        <f t="shared" si="19"/>
        <v>51</v>
      </c>
      <c r="AP23" s="194">
        <v>2</v>
      </c>
      <c r="AQ23" s="194"/>
      <c r="AR23" s="194">
        <v>10</v>
      </c>
      <c r="AS23" s="194"/>
      <c r="AT23" s="190">
        <f t="shared" si="20"/>
        <v>63</v>
      </c>
      <c r="AU23" s="194"/>
      <c r="AV23" s="194"/>
      <c r="AW23" s="194"/>
      <c r="AX23" s="194"/>
      <c r="AY23" s="190">
        <f t="shared" si="21"/>
        <v>63</v>
      </c>
      <c r="AZ23" s="194"/>
      <c r="BA23" s="194"/>
      <c r="BB23" s="194"/>
      <c r="BC23" s="194"/>
      <c r="BD23" s="190">
        <f t="shared" si="28"/>
        <v>63</v>
      </c>
      <c r="BE23" s="194"/>
      <c r="BF23" s="194"/>
      <c r="BG23" s="194"/>
      <c r="BH23" s="194"/>
      <c r="BI23" s="190">
        <f t="shared" si="22"/>
        <v>63</v>
      </c>
      <c r="BJ23" s="194"/>
      <c r="BK23" s="194"/>
      <c r="BL23" s="194"/>
      <c r="BM23" s="194"/>
      <c r="BN23" s="190">
        <f t="shared" si="23"/>
        <v>63</v>
      </c>
      <c r="BO23" s="194"/>
      <c r="BP23" s="194"/>
      <c r="BQ23" s="194"/>
      <c r="BR23" s="194"/>
      <c r="BS23" s="190">
        <f t="shared" si="24"/>
        <v>63</v>
      </c>
    </row>
    <row r="24" spans="1:71" x14ac:dyDescent="0.25">
      <c r="A24" s="1"/>
      <c r="B24" s="28" t="s">
        <v>175</v>
      </c>
      <c r="C24" s="29">
        <v>48</v>
      </c>
      <c r="D24" s="29">
        <v>169</v>
      </c>
      <c r="E24" s="24">
        <v>33</v>
      </c>
      <c r="F24" s="1"/>
      <c r="G24" s="2">
        <f t="shared" si="29"/>
        <v>0.45454545454545453</v>
      </c>
      <c r="H24" s="9">
        <v>13</v>
      </c>
      <c r="I24" s="72">
        <f t="shared" si="25"/>
        <v>13</v>
      </c>
      <c r="J24" s="9"/>
      <c r="K24" s="9">
        <v>2023</v>
      </c>
      <c r="L24" s="43">
        <v>2023</v>
      </c>
      <c r="M24" s="9"/>
      <c r="N24" s="9"/>
      <c r="O24" s="9"/>
      <c r="P24" s="72">
        <f t="shared" ref="P24:P29" si="30">+H24+SUM(M24:O24)</f>
        <v>13</v>
      </c>
      <c r="Q24" s="9"/>
      <c r="R24" s="9"/>
      <c r="S24" s="9"/>
      <c r="T24" s="9"/>
      <c r="U24" s="72">
        <f t="shared" si="27"/>
        <v>13</v>
      </c>
      <c r="V24" s="9"/>
      <c r="W24" s="9"/>
      <c r="X24" s="9">
        <v>1</v>
      </c>
      <c r="Y24" s="9">
        <v>1</v>
      </c>
      <c r="Z24" s="1">
        <f t="shared" si="16"/>
        <v>15</v>
      </c>
      <c r="AA24" s="9"/>
      <c r="AB24" s="9"/>
      <c r="AC24" s="9"/>
      <c r="AD24" s="9"/>
      <c r="AE24" s="1">
        <f t="shared" si="17"/>
        <v>15</v>
      </c>
      <c r="AF24" s="9"/>
      <c r="AG24" s="9"/>
      <c r="AH24" s="9"/>
      <c r="AI24" s="9"/>
      <c r="AJ24" s="1">
        <f t="shared" si="18"/>
        <v>15</v>
      </c>
      <c r="AK24" s="9"/>
      <c r="AL24" s="9"/>
      <c r="AM24" s="9"/>
      <c r="AN24" s="9"/>
      <c r="AO24" s="1">
        <f t="shared" si="19"/>
        <v>15</v>
      </c>
      <c r="AP24" s="9"/>
      <c r="AQ24" s="9"/>
      <c r="AR24" s="9"/>
      <c r="AS24" s="9"/>
      <c r="AT24" s="1">
        <f t="shared" si="20"/>
        <v>15</v>
      </c>
      <c r="AU24" s="9"/>
      <c r="AV24" s="9"/>
      <c r="AW24" s="9"/>
      <c r="AX24" s="9"/>
      <c r="AY24" s="1">
        <f t="shared" si="21"/>
        <v>15</v>
      </c>
      <c r="AZ24" s="9"/>
      <c r="BA24" s="9"/>
      <c r="BB24" s="9"/>
      <c r="BC24" s="9"/>
      <c r="BD24" s="1">
        <f t="shared" si="28"/>
        <v>15</v>
      </c>
      <c r="BE24" s="9"/>
      <c r="BF24" s="9"/>
      <c r="BG24" s="9"/>
      <c r="BH24" s="9"/>
      <c r="BI24" s="1">
        <f t="shared" si="22"/>
        <v>15</v>
      </c>
      <c r="BJ24" s="9"/>
      <c r="BK24" s="9"/>
      <c r="BL24" s="9"/>
      <c r="BM24" s="9"/>
      <c r="BN24" s="1">
        <f t="shared" si="23"/>
        <v>15</v>
      </c>
      <c r="BO24" s="9"/>
      <c r="BP24" s="9"/>
      <c r="BQ24" s="9"/>
      <c r="BR24" s="9"/>
      <c r="BS24" s="1">
        <f t="shared" si="24"/>
        <v>15</v>
      </c>
    </row>
    <row r="25" spans="1:71" x14ac:dyDescent="0.25">
      <c r="A25" s="1"/>
      <c r="B25" s="28" t="s">
        <v>13</v>
      </c>
      <c r="C25" s="29">
        <v>58</v>
      </c>
      <c r="D25" s="29">
        <v>3450</v>
      </c>
      <c r="E25" s="24">
        <v>24</v>
      </c>
      <c r="F25" s="1"/>
      <c r="G25" s="2">
        <f t="shared" si="29"/>
        <v>0.41666666666666669</v>
      </c>
      <c r="H25" s="9">
        <v>10</v>
      </c>
      <c r="I25" s="72">
        <f t="shared" si="25"/>
        <v>10</v>
      </c>
      <c r="J25" s="9"/>
      <c r="K25" s="9">
        <v>2023</v>
      </c>
      <c r="L25" s="43">
        <v>2023</v>
      </c>
      <c r="M25" s="9"/>
      <c r="N25" s="9"/>
      <c r="O25" s="9"/>
      <c r="P25" s="72">
        <f t="shared" si="30"/>
        <v>10</v>
      </c>
      <c r="Q25" s="9"/>
      <c r="R25" s="9"/>
      <c r="S25" s="9"/>
      <c r="T25" s="9"/>
      <c r="U25" s="72">
        <f t="shared" si="27"/>
        <v>10</v>
      </c>
      <c r="V25" s="9"/>
      <c r="W25" s="9"/>
      <c r="X25" s="9"/>
      <c r="Y25" s="9"/>
      <c r="Z25" s="1">
        <f t="shared" si="16"/>
        <v>10</v>
      </c>
      <c r="AA25" s="9"/>
      <c r="AB25" s="9"/>
      <c r="AC25" s="9"/>
      <c r="AD25" s="9"/>
      <c r="AE25" s="1">
        <f t="shared" si="17"/>
        <v>10</v>
      </c>
      <c r="AF25" s="9"/>
      <c r="AG25" s="9"/>
      <c r="AH25" s="9"/>
      <c r="AI25" s="9"/>
      <c r="AJ25" s="1">
        <f t="shared" si="18"/>
        <v>10</v>
      </c>
      <c r="AK25" s="9"/>
      <c r="AL25" s="9"/>
      <c r="AM25" s="9"/>
      <c r="AN25" s="9"/>
      <c r="AO25" s="1">
        <f t="shared" si="19"/>
        <v>10</v>
      </c>
      <c r="AP25" s="9"/>
      <c r="AQ25" s="9"/>
      <c r="AR25" s="9"/>
      <c r="AS25" s="9"/>
      <c r="AT25" s="1">
        <f t="shared" si="20"/>
        <v>10</v>
      </c>
      <c r="AU25" s="9"/>
      <c r="AV25" s="9"/>
      <c r="AW25" s="9"/>
      <c r="AX25" s="9"/>
      <c r="AY25" s="1">
        <f t="shared" si="21"/>
        <v>10</v>
      </c>
      <c r="AZ25" s="9"/>
      <c r="BA25" s="9"/>
      <c r="BB25" s="9"/>
      <c r="BC25" s="9"/>
      <c r="BD25" s="1">
        <f t="shared" si="28"/>
        <v>10</v>
      </c>
      <c r="BE25" s="9"/>
      <c r="BF25" s="9"/>
      <c r="BG25" s="9"/>
      <c r="BH25" s="9"/>
      <c r="BI25" s="1">
        <f t="shared" si="22"/>
        <v>10</v>
      </c>
      <c r="BJ25" s="9"/>
      <c r="BK25" s="9"/>
      <c r="BL25" s="9"/>
      <c r="BM25" s="9"/>
      <c r="BN25" s="1">
        <f t="shared" si="23"/>
        <v>10</v>
      </c>
      <c r="BO25" s="9"/>
      <c r="BP25" s="9"/>
      <c r="BQ25" s="9"/>
      <c r="BR25" s="9"/>
      <c r="BS25" s="1">
        <f t="shared" si="24"/>
        <v>10</v>
      </c>
    </row>
    <row r="26" spans="1:71" s="120" customFormat="1" x14ac:dyDescent="0.25">
      <c r="A26" s="165"/>
      <c r="B26" s="221" t="s">
        <v>203</v>
      </c>
      <c r="C26" s="222">
        <v>59</v>
      </c>
      <c r="D26" s="222">
        <v>554</v>
      </c>
      <c r="E26" s="223">
        <v>36</v>
      </c>
      <c r="F26" s="165"/>
      <c r="G26" s="224">
        <f t="shared" si="29"/>
        <v>1.0555555555555556</v>
      </c>
      <c r="H26" s="173">
        <v>9</v>
      </c>
      <c r="I26" s="174">
        <f t="shared" si="25"/>
        <v>10</v>
      </c>
      <c r="J26" s="173">
        <v>1</v>
      </c>
      <c r="K26" s="173">
        <v>2023</v>
      </c>
      <c r="L26" s="225">
        <v>2023</v>
      </c>
      <c r="M26" s="173"/>
      <c r="N26" s="173">
        <v>26</v>
      </c>
      <c r="O26" s="173"/>
      <c r="P26" s="174">
        <f t="shared" si="30"/>
        <v>35</v>
      </c>
      <c r="Q26" s="173"/>
      <c r="R26" s="173"/>
      <c r="S26" s="173"/>
      <c r="T26" s="173"/>
      <c r="U26" s="174">
        <f t="shared" si="27"/>
        <v>35</v>
      </c>
      <c r="V26" s="173">
        <v>1</v>
      </c>
      <c r="W26" s="173">
        <v>2</v>
      </c>
      <c r="X26" s="173"/>
      <c r="Y26" s="173"/>
      <c r="Z26" s="165">
        <f t="shared" si="16"/>
        <v>38</v>
      </c>
      <c r="AA26" s="173"/>
      <c r="AB26" s="173"/>
      <c r="AC26" s="173"/>
      <c r="AD26" s="173"/>
      <c r="AE26" s="165">
        <f t="shared" si="17"/>
        <v>38</v>
      </c>
      <c r="AF26" s="173"/>
      <c r="AG26" s="173"/>
      <c r="AH26" s="173"/>
      <c r="AI26" s="173"/>
      <c r="AJ26" s="165">
        <f t="shared" si="18"/>
        <v>38</v>
      </c>
      <c r="AK26" s="173"/>
      <c r="AL26" s="173"/>
      <c r="AM26" s="173"/>
      <c r="AN26" s="173"/>
      <c r="AO26" s="165">
        <f t="shared" si="19"/>
        <v>38</v>
      </c>
      <c r="AP26" s="173"/>
      <c r="AQ26" s="173"/>
      <c r="AR26" s="173"/>
      <c r="AS26" s="173"/>
      <c r="AT26" s="165">
        <f t="shared" si="20"/>
        <v>38</v>
      </c>
      <c r="AU26" s="173"/>
      <c r="AV26" s="173"/>
      <c r="AW26" s="173"/>
      <c r="AX26" s="173"/>
      <c r="AY26" s="165">
        <f t="shared" si="21"/>
        <v>38</v>
      </c>
      <c r="AZ26" s="173"/>
      <c r="BA26" s="173"/>
      <c r="BB26" s="173"/>
      <c r="BC26" s="173"/>
      <c r="BD26" s="165">
        <f t="shared" si="28"/>
        <v>38</v>
      </c>
      <c r="BE26" s="173"/>
      <c r="BF26" s="173"/>
      <c r="BG26" s="173"/>
      <c r="BH26" s="173"/>
      <c r="BI26" s="165">
        <f t="shared" si="22"/>
        <v>38</v>
      </c>
      <c r="BJ26" s="173"/>
      <c r="BK26" s="173"/>
      <c r="BL26" s="173"/>
      <c r="BM26" s="173"/>
      <c r="BN26" s="165">
        <f t="shared" si="23"/>
        <v>38</v>
      </c>
      <c r="BO26" s="173"/>
      <c r="BP26" s="173"/>
      <c r="BQ26" s="173"/>
      <c r="BR26" s="173"/>
      <c r="BS26" s="165">
        <f t="shared" si="24"/>
        <v>38</v>
      </c>
    </row>
    <row r="27" spans="1:71" s="196" customFormat="1" x14ac:dyDescent="0.25">
      <c r="A27" s="190"/>
      <c r="B27" s="200" t="s">
        <v>140</v>
      </c>
      <c r="C27" s="201">
        <v>72</v>
      </c>
      <c r="D27" s="201">
        <v>1599</v>
      </c>
      <c r="E27" s="217">
        <v>23</v>
      </c>
      <c r="F27" s="190"/>
      <c r="G27" s="191">
        <f t="shared" si="29"/>
        <v>1</v>
      </c>
      <c r="H27" s="194">
        <v>6</v>
      </c>
      <c r="I27" s="192">
        <f t="shared" si="25"/>
        <v>6</v>
      </c>
      <c r="J27" s="194"/>
      <c r="K27" s="194">
        <v>2023</v>
      </c>
      <c r="L27" s="220">
        <v>2023</v>
      </c>
      <c r="M27" s="194"/>
      <c r="N27" s="194"/>
      <c r="O27" s="194"/>
      <c r="P27" s="192">
        <f t="shared" si="30"/>
        <v>6</v>
      </c>
      <c r="Q27" s="194"/>
      <c r="R27" s="194"/>
      <c r="S27" s="194"/>
      <c r="T27" s="194"/>
      <c r="U27" s="192">
        <f t="shared" si="27"/>
        <v>6</v>
      </c>
      <c r="V27" s="194"/>
      <c r="W27" s="194"/>
      <c r="X27" s="194">
        <v>17</v>
      </c>
      <c r="Y27" s="194"/>
      <c r="Z27" s="190">
        <f t="shared" si="16"/>
        <v>23</v>
      </c>
      <c r="AA27" s="194"/>
      <c r="AB27" s="194"/>
      <c r="AC27" s="194"/>
      <c r="AD27" s="194"/>
      <c r="AE27" s="190">
        <f t="shared" si="17"/>
        <v>23</v>
      </c>
      <c r="AF27" s="194"/>
      <c r="AG27" s="194"/>
      <c r="AH27" s="194"/>
      <c r="AI27" s="194"/>
      <c r="AJ27" s="190">
        <f t="shared" si="18"/>
        <v>23</v>
      </c>
      <c r="AK27" s="194"/>
      <c r="AL27" s="194"/>
      <c r="AM27" s="194"/>
      <c r="AN27" s="194"/>
      <c r="AO27" s="190">
        <f t="shared" si="19"/>
        <v>23</v>
      </c>
      <c r="AP27" s="194"/>
      <c r="AQ27" s="194"/>
      <c r="AR27" s="194"/>
      <c r="AS27" s="194"/>
      <c r="AT27" s="190">
        <f t="shared" si="20"/>
        <v>23</v>
      </c>
      <c r="AU27" s="194"/>
      <c r="AV27" s="194"/>
      <c r="AW27" s="194"/>
      <c r="AX27" s="194"/>
      <c r="AY27" s="190">
        <f t="shared" si="21"/>
        <v>23</v>
      </c>
      <c r="AZ27" s="194"/>
      <c r="BA27" s="194"/>
      <c r="BB27" s="194"/>
      <c r="BC27" s="194"/>
      <c r="BD27" s="190">
        <f t="shared" si="28"/>
        <v>23</v>
      </c>
      <c r="BE27" s="194"/>
      <c r="BF27" s="194"/>
      <c r="BG27" s="194"/>
      <c r="BH27" s="194"/>
      <c r="BI27" s="190">
        <f t="shared" si="22"/>
        <v>23</v>
      </c>
      <c r="BJ27" s="194"/>
      <c r="BK27" s="194"/>
      <c r="BL27" s="194"/>
      <c r="BM27" s="194"/>
      <c r="BN27" s="190">
        <f t="shared" si="23"/>
        <v>23</v>
      </c>
      <c r="BO27" s="194"/>
      <c r="BP27" s="194"/>
      <c r="BQ27" s="194"/>
      <c r="BR27" s="194"/>
      <c r="BS27" s="190">
        <f t="shared" si="24"/>
        <v>23</v>
      </c>
    </row>
    <row r="28" spans="1:71" s="150" customFormat="1" x14ac:dyDescent="0.25">
      <c r="A28" s="147"/>
      <c r="B28" s="152" t="s">
        <v>19</v>
      </c>
      <c r="C28" s="153">
        <v>92</v>
      </c>
      <c r="D28" s="153">
        <v>7415</v>
      </c>
      <c r="E28" s="154">
        <v>24</v>
      </c>
      <c r="F28" s="147"/>
      <c r="G28" s="151">
        <f t="shared" si="29"/>
        <v>1</v>
      </c>
      <c r="H28" s="148">
        <v>24</v>
      </c>
      <c r="I28" s="149">
        <f t="shared" si="25"/>
        <v>24</v>
      </c>
      <c r="J28" s="148"/>
      <c r="K28" s="148">
        <v>2023</v>
      </c>
      <c r="L28" s="155">
        <v>2023</v>
      </c>
      <c r="M28" s="148"/>
      <c r="N28" s="148"/>
      <c r="O28" s="148"/>
      <c r="P28" s="149">
        <f t="shared" si="30"/>
        <v>24</v>
      </c>
      <c r="Q28" s="148"/>
      <c r="R28" s="148"/>
      <c r="S28" s="148"/>
      <c r="T28" s="148"/>
      <c r="U28" s="149">
        <f t="shared" si="27"/>
        <v>24</v>
      </c>
      <c r="V28" s="148"/>
      <c r="W28" s="148"/>
      <c r="X28" s="148"/>
      <c r="Y28" s="148"/>
      <c r="Z28" s="147">
        <f t="shared" si="16"/>
        <v>24</v>
      </c>
      <c r="AA28" s="148"/>
      <c r="AB28" s="148"/>
      <c r="AC28" s="148"/>
      <c r="AD28" s="148"/>
      <c r="AE28" s="147">
        <f t="shared" si="17"/>
        <v>24</v>
      </c>
      <c r="AF28" s="148"/>
      <c r="AG28" s="148"/>
      <c r="AH28" s="148"/>
      <c r="AI28" s="148"/>
      <c r="AJ28" s="147">
        <f t="shared" si="18"/>
        <v>24</v>
      </c>
      <c r="AK28" s="148"/>
      <c r="AL28" s="148"/>
      <c r="AM28" s="148"/>
      <c r="AN28" s="148"/>
      <c r="AO28" s="147">
        <f t="shared" si="19"/>
        <v>24</v>
      </c>
      <c r="AP28" s="148"/>
      <c r="AQ28" s="148"/>
      <c r="AR28" s="148"/>
      <c r="AS28" s="148"/>
      <c r="AT28" s="147">
        <f t="shared" si="20"/>
        <v>24</v>
      </c>
      <c r="AU28" s="148"/>
      <c r="AV28" s="148"/>
      <c r="AW28" s="148"/>
      <c r="AX28" s="148"/>
      <c r="AY28" s="147">
        <f t="shared" si="21"/>
        <v>24</v>
      </c>
      <c r="AZ28" s="148"/>
      <c r="BA28" s="148"/>
      <c r="BB28" s="148"/>
      <c r="BC28" s="148"/>
      <c r="BD28" s="147">
        <f>SUM(AY28:BC28)</f>
        <v>24</v>
      </c>
      <c r="BE28" s="148"/>
      <c r="BF28" s="148"/>
      <c r="BG28" s="148"/>
      <c r="BH28" s="148"/>
      <c r="BI28" s="147">
        <f t="shared" si="22"/>
        <v>24</v>
      </c>
      <c r="BJ28" s="148"/>
      <c r="BK28" s="148"/>
      <c r="BL28" s="148"/>
      <c r="BM28" s="148"/>
      <c r="BN28" s="147">
        <f t="shared" si="23"/>
        <v>24</v>
      </c>
      <c r="BO28" s="148"/>
      <c r="BP28" s="148"/>
      <c r="BQ28" s="148"/>
      <c r="BR28" s="148"/>
      <c r="BS28" s="147">
        <f t="shared" si="24"/>
        <v>24</v>
      </c>
    </row>
    <row r="29" spans="1:71" x14ac:dyDescent="0.25">
      <c r="A29" s="1"/>
      <c r="B29" s="28" t="s">
        <v>345</v>
      </c>
      <c r="C29" s="29">
        <v>99</v>
      </c>
      <c r="D29" s="29"/>
      <c r="E29" s="24">
        <v>49</v>
      </c>
      <c r="F29" s="1"/>
      <c r="G29" s="2">
        <f t="shared" si="29"/>
        <v>0.59183673469387754</v>
      </c>
      <c r="H29" s="9">
        <v>24</v>
      </c>
      <c r="I29" s="72">
        <f t="shared" si="25"/>
        <v>24</v>
      </c>
      <c r="J29" s="9"/>
      <c r="K29" s="9">
        <v>2023</v>
      </c>
      <c r="L29" s="43">
        <v>2023</v>
      </c>
      <c r="M29" s="9"/>
      <c r="N29" s="9"/>
      <c r="O29" s="9"/>
      <c r="P29" s="72">
        <f t="shared" si="30"/>
        <v>24</v>
      </c>
      <c r="Q29" s="9"/>
      <c r="R29" s="9"/>
      <c r="S29" s="9"/>
      <c r="T29" s="9"/>
      <c r="U29" s="72">
        <f t="shared" si="27"/>
        <v>24</v>
      </c>
      <c r="V29" s="9"/>
      <c r="W29" s="9">
        <v>1</v>
      </c>
      <c r="X29" s="9">
        <v>4</v>
      </c>
      <c r="Y29" s="9"/>
      <c r="Z29" s="1">
        <f t="shared" si="16"/>
        <v>29</v>
      </c>
      <c r="AA29" s="9"/>
      <c r="AB29" s="9"/>
      <c r="AC29" s="9"/>
      <c r="AD29" s="9"/>
      <c r="AE29" s="1">
        <f t="shared" si="17"/>
        <v>29</v>
      </c>
      <c r="AF29" s="9"/>
      <c r="AG29" s="9"/>
      <c r="AH29" s="9"/>
      <c r="AI29" s="9"/>
      <c r="AJ29" s="1">
        <f t="shared" si="18"/>
        <v>29</v>
      </c>
      <c r="AK29" s="9"/>
      <c r="AL29" s="9"/>
      <c r="AM29" s="9"/>
      <c r="AN29" s="9"/>
      <c r="AO29" s="1">
        <f t="shared" si="19"/>
        <v>29</v>
      </c>
      <c r="AP29" s="9"/>
      <c r="AQ29" s="9"/>
      <c r="AR29" s="9"/>
      <c r="AS29" s="9"/>
      <c r="AT29" s="1">
        <f t="shared" si="20"/>
        <v>29</v>
      </c>
      <c r="AU29" s="9"/>
      <c r="AV29" s="9"/>
      <c r="AW29" s="9"/>
      <c r="AX29" s="9"/>
      <c r="AY29" s="1">
        <f t="shared" si="21"/>
        <v>29</v>
      </c>
      <c r="AZ29" s="9"/>
      <c r="BA29" s="9"/>
      <c r="BB29" s="9"/>
      <c r="BC29" s="9"/>
      <c r="BD29" s="1">
        <f>SUM(AY29:BC29)</f>
        <v>29</v>
      </c>
      <c r="BE29" s="9"/>
      <c r="BF29" s="9"/>
      <c r="BG29" s="9"/>
      <c r="BH29" s="9"/>
      <c r="BI29" s="1">
        <f t="shared" si="22"/>
        <v>29</v>
      </c>
      <c r="BJ29" s="9"/>
      <c r="BK29" s="9"/>
      <c r="BL29" s="9"/>
      <c r="BM29" s="9"/>
      <c r="BN29" s="1">
        <f t="shared" si="23"/>
        <v>29</v>
      </c>
      <c r="BO29" s="9"/>
      <c r="BP29" s="9"/>
      <c r="BQ29" s="9"/>
      <c r="BR29" s="9"/>
      <c r="BS29" s="1">
        <f t="shared" si="24"/>
        <v>29</v>
      </c>
    </row>
    <row r="30" spans="1:71" x14ac:dyDescent="0.25">
      <c r="A30" s="1"/>
      <c r="B30" s="28"/>
      <c r="C30" s="29"/>
      <c r="D30" s="29"/>
      <c r="E30" s="24"/>
      <c r="F30" s="1"/>
      <c r="G30" s="2"/>
      <c r="H30" s="9"/>
      <c r="I30" s="72"/>
      <c r="J30" s="9"/>
      <c r="K30" s="9"/>
      <c r="L30" s="9"/>
      <c r="M30" s="9"/>
      <c r="N30" s="9"/>
      <c r="O30" s="9"/>
      <c r="P30" s="72"/>
      <c r="Q30" s="9"/>
      <c r="R30" s="9"/>
      <c r="S30" s="9"/>
      <c r="T30" s="9"/>
      <c r="U30" s="72"/>
      <c r="V30" s="9"/>
      <c r="W30" s="9"/>
      <c r="X30" s="9"/>
      <c r="Y30" s="9"/>
      <c r="Z30" s="1"/>
      <c r="AA30" s="9"/>
      <c r="AB30" s="9"/>
      <c r="AC30" s="9"/>
      <c r="AD30" s="9"/>
      <c r="AE30" s="1"/>
      <c r="AF30" s="9"/>
      <c r="AG30" s="9"/>
      <c r="AH30" s="9"/>
      <c r="AI30" s="9"/>
      <c r="AJ30" s="1"/>
      <c r="AK30" s="9"/>
      <c r="AL30" s="9"/>
      <c r="AM30" s="9"/>
      <c r="AN30" s="9"/>
      <c r="AO30" s="1"/>
      <c r="AP30" s="9"/>
      <c r="AQ30" s="9"/>
      <c r="AR30" s="9"/>
      <c r="AS30" s="9"/>
      <c r="AT30" s="1"/>
      <c r="AU30" s="9"/>
      <c r="AV30" s="9"/>
      <c r="AW30" s="9"/>
      <c r="AX30" s="9"/>
      <c r="AY30" s="1"/>
      <c r="AZ30" s="9"/>
      <c r="BA30" s="9"/>
      <c r="BB30" s="9"/>
      <c r="BC30" s="9"/>
      <c r="BD30" s="1"/>
      <c r="BE30" s="9"/>
      <c r="BF30" s="9"/>
      <c r="BG30" s="9"/>
      <c r="BH30" s="9"/>
      <c r="BI30" s="1"/>
      <c r="BJ30" s="9"/>
      <c r="BK30" s="9"/>
      <c r="BL30" s="9"/>
      <c r="BM30" s="9"/>
      <c r="BN30" s="1"/>
      <c r="BO30" s="9"/>
      <c r="BP30" s="9"/>
      <c r="BQ30" s="9"/>
      <c r="BR30" s="9"/>
      <c r="BS30" s="1"/>
    </row>
    <row r="31" spans="1:7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>
        <f t="shared" ref="M31:AR31" si="31">SUM(M16:M29)</f>
        <v>0</v>
      </c>
      <c r="N31" s="1">
        <f t="shared" si="31"/>
        <v>26</v>
      </c>
      <c r="O31" s="1">
        <f t="shared" si="31"/>
        <v>0</v>
      </c>
      <c r="P31" s="1">
        <f t="shared" si="31"/>
        <v>231</v>
      </c>
      <c r="Q31" s="1">
        <f t="shared" si="31"/>
        <v>1</v>
      </c>
      <c r="R31" s="1">
        <f t="shared" si="31"/>
        <v>2</v>
      </c>
      <c r="S31" s="1">
        <f t="shared" si="31"/>
        <v>1</v>
      </c>
      <c r="T31" s="1">
        <f t="shared" si="31"/>
        <v>0</v>
      </c>
      <c r="U31" s="1">
        <f t="shared" si="31"/>
        <v>235</v>
      </c>
      <c r="V31" s="1">
        <f t="shared" si="31"/>
        <v>1</v>
      </c>
      <c r="W31" s="1">
        <f t="shared" si="31"/>
        <v>5</v>
      </c>
      <c r="X31" s="1">
        <f t="shared" si="31"/>
        <v>34</v>
      </c>
      <c r="Y31" s="1">
        <f t="shared" si="31"/>
        <v>1</v>
      </c>
      <c r="Z31" s="1">
        <f t="shared" si="31"/>
        <v>276</v>
      </c>
      <c r="AA31" s="1">
        <f t="shared" si="31"/>
        <v>0</v>
      </c>
      <c r="AB31" s="1">
        <f t="shared" si="31"/>
        <v>3</v>
      </c>
      <c r="AC31" s="1">
        <f t="shared" si="31"/>
        <v>10</v>
      </c>
      <c r="AD31" s="1">
        <f t="shared" si="31"/>
        <v>0</v>
      </c>
      <c r="AE31" s="1">
        <f t="shared" si="31"/>
        <v>289</v>
      </c>
      <c r="AF31" s="1">
        <f t="shared" si="31"/>
        <v>0</v>
      </c>
      <c r="AG31" s="1">
        <f t="shared" si="31"/>
        <v>0</v>
      </c>
      <c r="AH31" s="1">
        <f t="shared" si="31"/>
        <v>21</v>
      </c>
      <c r="AI31" s="1">
        <f t="shared" si="31"/>
        <v>0</v>
      </c>
      <c r="AJ31" s="1">
        <f t="shared" si="31"/>
        <v>310</v>
      </c>
      <c r="AK31" s="1">
        <f t="shared" si="31"/>
        <v>0</v>
      </c>
      <c r="AL31" s="1">
        <f t="shared" si="31"/>
        <v>0</v>
      </c>
      <c r="AM31" s="1">
        <f t="shared" si="31"/>
        <v>0</v>
      </c>
      <c r="AN31" s="1">
        <f t="shared" si="31"/>
        <v>0</v>
      </c>
      <c r="AO31" s="1">
        <f t="shared" si="31"/>
        <v>310</v>
      </c>
      <c r="AP31" s="1">
        <f t="shared" si="31"/>
        <v>2</v>
      </c>
      <c r="AQ31" s="1">
        <f t="shared" si="31"/>
        <v>0</v>
      </c>
      <c r="AR31" s="1">
        <f t="shared" si="31"/>
        <v>12</v>
      </c>
      <c r="AS31" s="1">
        <f t="shared" ref="AS31:BS31" si="32">SUM(AS16:AS29)</f>
        <v>0</v>
      </c>
      <c r="AT31" s="1">
        <f t="shared" si="32"/>
        <v>324</v>
      </c>
      <c r="AU31" s="1">
        <f t="shared" si="32"/>
        <v>0</v>
      </c>
      <c r="AV31" s="1">
        <f t="shared" si="32"/>
        <v>0</v>
      </c>
      <c r="AW31" s="1">
        <f t="shared" si="32"/>
        <v>0</v>
      </c>
      <c r="AX31" s="1">
        <f t="shared" si="32"/>
        <v>0</v>
      </c>
      <c r="AY31" s="1">
        <f t="shared" si="32"/>
        <v>324</v>
      </c>
      <c r="AZ31" s="1">
        <f t="shared" si="32"/>
        <v>0</v>
      </c>
      <c r="BA31" s="1">
        <f t="shared" si="32"/>
        <v>0</v>
      </c>
      <c r="BB31" s="1">
        <f t="shared" si="32"/>
        <v>0</v>
      </c>
      <c r="BC31" s="1">
        <f t="shared" si="32"/>
        <v>0</v>
      </c>
      <c r="BD31" s="1">
        <f t="shared" si="32"/>
        <v>324</v>
      </c>
      <c r="BE31" s="1">
        <f t="shared" si="32"/>
        <v>0</v>
      </c>
      <c r="BF31" s="1">
        <f t="shared" si="32"/>
        <v>0</v>
      </c>
      <c r="BG31" s="1">
        <f t="shared" si="32"/>
        <v>0</v>
      </c>
      <c r="BH31" s="1">
        <f t="shared" si="32"/>
        <v>0</v>
      </c>
      <c r="BI31" s="1">
        <f t="shared" si="32"/>
        <v>324</v>
      </c>
      <c r="BJ31" s="1">
        <f t="shared" si="32"/>
        <v>0</v>
      </c>
      <c r="BK31" s="1">
        <f t="shared" si="32"/>
        <v>0</v>
      </c>
      <c r="BL31" s="1">
        <f t="shared" si="32"/>
        <v>0</v>
      </c>
      <c r="BM31" s="1">
        <f t="shared" si="32"/>
        <v>0</v>
      </c>
      <c r="BN31" s="1">
        <f t="shared" si="32"/>
        <v>324</v>
      </c>
      <c r="BO31" s="1">
        <f t="shared" si="32"/>
        <v>0</v>
      </c>
      <c r="BP31" s="1">
        <f t="shared" si="32"/>
        <v>0</v>
      </c>
      <c r="BQ31" s="1">
        <f t="shared" si="32"/>
        <v>0</v>
      </c>
      <c r="BR31" s="1">
        <f t="shared" si="32"/>
        <v>0</v>
      </c>
      <c r="BS31" s="1">
        <f t="shared" si="32"/>
        <v>324</v>
      </c>
    </row>
    <row r="32" spans="1:71" x14ac:dyDescent="0.25">
      <c r="A32" s="1"/>
      <c r="B32" s="1" t="s">
        <v>229</v>
      </c>
      <c r="C32" s="1">
        <f>COUNT(C17:C29)</f>
        <v>13</v>
      </c>
      <c r="D32" s="1"/>
      <c r="E32" s="1">
        <f>SUM(E16:E29)</f>
        <v>407</v>
      </c>
      <c r="F32" s="1">
        <f>SUM(E16:E29)+1</f>
        <v>408</v>
      </c>
      <c r="G32" s="2">
        <f>$BS31/F32</f>
        <v>0.79411764705882348</v>
      </c>
      <c r="H32" s="1">
        <f>SUM(H16:H29)</f>
        <v>205</v>
      </c>
      <c r="I32" s="1">
        <f>SUM(I16:I29)</f>
        <v>211</v>
      </c>
      <c r="J32" s="1">
        <f>SUM(J16:J29)</f>
        <v>6</v>
      </c>
      <c r="K32" s="1"/>
      <c r="L32" s="1"/>
      <c r="M32" s="1"/>
      <c r="N32" s="1"/>
      <c r="O32" s="1"/>
      <c r="P32" s="2">
        <f>P31/F32</f>
        <v>0.56617647058823528</v>
      </c>
      <c r="Q32" s="1">
        <f>L31+Q31</f>
        <v>1</v>
      </c>
      <c r="R32" s="1">
        <f>M31+R31</f>
        <v>2</v>
      </c>
      <c r="S32" s="1">
        <f>N31+S31</f>
        <v>27</v>
      </c>
      <c r="T32" s="1">
        <f>O31+T31</f>
        <v>0</v>
      </c>
      <c r="U32" s="2">
        <f>U31/F32</f>
        <v>0.5759803921568627</v>
      </c>
      <c r="V32" s="1">
        <f>+Q32+V31</f>
        <v>2</v>
      </c>
      <c r="W32" s="1">
        <f>R32+W31</f>
        <v>7</v>
      </c>
      <c r="X32" s="1">
        <f>S32+X31</f>
        <v>61</v>
      </c>
      <c r="Y32" s="1">
        <f>T32+Y31</f>
        <v>1</v>
      </c>
      <c r="Z32" s="2">
        <f>Z31/F32</f>
        <v>0.67647058823529416</v>
      </c>
      <c r="AA32" s="1">
        <f>+V32+AA31</f>
        <v>2</v>
      </c>
      <c r="AB32" s="1">
        <f>W32+AB31</f>
        <v>10</v>
      </c>
      <c r="AC32" s="1">
        <f>X32+AC31</f>
        <v>71</v>
      </c>
      <c r="AD32" s="1">
        <f>Y32+AD31</f>
        <v>1</v>
      </c>
      <c r="AE32" s="2">
        <f>AE31/F32</f>
        <v>0.70833333333333337</v>
      </c>
      <c r="AF32" s="1">
        <f>+AA32+AF31</f>
        <v>2</v>
      </c>
      <c r="AG32" s="1">
        <f>AB32+AG31</f>
        <v>10</v>
      </c>
      <c r="AH32" s="1">
        <f>AC32+AH31</f>
        <v>92</v>
      </c>
      <c r="AI32" s="1">
        <f>AD32+AI31</f>
        <v>1</v>
      </c>
      <c r="AJ32" s="2">
        <f>AJ31/F32</f>
        <v>0.75980392156862742</v>
      </c>
      <c r="AK32" s="1">
        <f>+AF32+AK31</f>
        <v>2</v>
      </c>
      <c r="AL32" s="1">
        <f>AG32+AL31</f>
        <v>10</v>
      </c>
      <c r="AM32" s="1">
        <f>AH32+AM31</f>
        <v>92</v>
      </c>
      <c r="AN32" s="1">
        <f>AI32+AN31</f>
        <v>1</v>
      </c>
      <c r="AO32" s="2">
        <f>AO31/F32</f>
        <v>0.75980392156862742</v>
      </c>
      <c r="AP32" s="1">
        <f>+AK32+AP31</f>
        <v>4</v>
      </c>
      <c r="AQ32" s="1">
        <f>AL32+AQ31</f>
        <v>10</v>
      </c>
      <c r="AR32" s="1">
        <f>AM32+AR31</f>
        <v>104</v>
      </c>
      <c r="AS32" s="1">
        <f>AN32+AS31</f>
        <v>1</v>
      </c>
      <c r="AT32" s="2">
        <f>AT31/F32</f>
        <v>0.79411764705882348</v>
      </c>
      <c r="AU32" s="1">
        <f>+AP32+AU31</f>
        <v>4</v>
      </c>
      <c r="AV32" s="1">
        <f>AQ32+AV31</f>
        <v>10</v>
      </c>
      <c r="AW32" s="1">
        <f>AR32+AW31</f>
        <v>104</v>
      </c>
      <c r="AX32" s="1">
        <f>AS32+AX31</f>
        <v>1</v>
      </c>
      <c r="AY32" s="2">
        <f>AY31/F32</f>
        <v>0.79411764705882348</v>
      </c>
      <c r="AZ32" s="1">
        <f>+AU32+AZ31</f>
        <v>4</v>
      </c>
      <c r="BA32" s="1">
        <f>AV32+BA31</f>
        <v>10</v>
      </c>
      <c r="BB32" s="1">
        <f>AW32+BB31</f>
        <v>104</v>
      </c>
      <c r="BC32" s="1">
        <f>AX32+BC31</f>
        <v>1</v>
      </c>
      <c r="BD32" s="2">
        <f>BD31/F32</f>
        <v>0.79411764705882348</v>
      </c>
      <c r="BE32" s="1">
        <f>+AZ32+BE31</f>
        <v>4</v>
      </c>
      <c r="BF32" s="1">
        <f>BA32+BF31</f>
        <v>10</v>
      </c>
      <c r="BG32" s="1">
        <f>BB32+BG31</f>
        <v>104</v>
      </c>
      <c r="BH32" s="1">
        <f>BC32+BH31</f>
        <v>1</v>
      </c>
      <c r="BI32" s="2">
        <f>BI31/F32</f>
        <v>0.79411764705882348</v>
      </c>
      <c r="BJ32" s="1">
        <f>+BE32+BJ31</f>
        <v>4</v>
      </c>
      <c r="BK32" s="1">
        <f>BF32+BK31</f>
        <v>10</v>
      </c>
      <c r="BL32" s="1">
        <f>BG32+BL31</f>
        <v>104</v>
      </c>
      <c r="BM32" s="1">
        <f>BH32+BM31</f>
        <v>1</v>
      </c>
      <c r="BN32" s="2">
        <f>BN31/F32</f>
        <v>0.79411764705882348</v>
      </c>
      <c r="BO32" s="1">
        <f>+BJ32+BO31</f>
        <v>4</v>
      </c>
      <c r="BP32" s="1">
        <f>BK32+BP31</f>
        <v>10</v>
      </c>
      <c r="BQ32" s="1">
        <f>BL32+BQ31</f>
        <v>104</v>
      </c>
      <c r="BR32" s="1">
        <f>BM32+BR31</f>
        <v>1</v>
      </c>
      <c r="BS32" s="2">
        <f>BS31/F32</f>
        <v>0.79411764705882348</v>
      </c>
    </row>
  </sheetData>
  <mergeCells count="12">
    <mergeCell ref="BO1:BS1"/>
    <mergeCell ref="AK1:AO1"/>
    <mergeCell ref="M1:P1"/>
    <mergeCell ref="Q1:U1"/>
    <mergeCell ref="V1:Z1"/>
    <mergeCell ref="AA1:AE1"/>
    <mergeCell ref="AF1:AJ1"/>
    <mergeCell ref="AP1:AT1"/>
    <mergeCell ref="AU1:AY1"/>
    <mergeCell ref="AZ1:BD1"/>
    <mergeCell ref="BE1:BI1"/>
    <mergeCell ref="BJ1:BN1"/>
  </mergeCells>
  <phoneticPr fontId="9" type="noConversion"/>
  <pageMargins left="0.7" right="0.7" top="0.75" bottom="0.75" header="0.3" footer="0.3"/>
  <pageSetup paperSize="5" scale="27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BS18"/>
  <sheetViews>
    <sheetView zoomScale="150" workbookViewId="0">
      <pane xSplit="12" ySplit="2" topLeftCell="AJ5" activePane="bottomRight" state="frozen"/>
      <selection activeCell="A19" sqref="A19:XFD48"/>
      <selection pane="topRight" activeCell="A19" sqref="A19:XFD48"/>
      <selection pane="bottomLeft" activeCell="A19" sqref="A19:XFD48"/>
      <selection pane="bottomRight" activeCell="AN12" sqref="AN12"/>
    </sheetView>
  </sheetViews>
  <sheetFormatPr defaultColWidth="8.85546875" defaultRowHeight="15" x14ac:dyDescent="0.25"/>
  <cols>
    <col min="1" max="1" width="16.85546875" bestFit="1" customWidth="1"/>
    <col min="2" max="2" width="15.140625" bestFit="1" customWidth="1"/>
    <col min="3" max="3" width="4.42578125" customWidth="1"/>
    <col min="4" max="4" width="8.7109375" hidden="1" customWidth="1"/>
    <col min="5" max="5" width="5.42578125" customWidth="1"/>
    <col min="6" max="6" width="5.140625" bestFit="1" customWidth="1"/>
    <col min="7" max="7" width="8.28515625" bestFit="1" customWidth="1"/>
    <col min="8" max="8" width="5.140625" style="80" customWidth="1"/>
    <col min="9" max="9" width="8" style="80" customWidth="1"/>
    <col min="10" max="10" width="5" style="80" customWidth="1"/>
    <col min="11" max="11" width="5.42578125" customWidth="1"/>
    <col min="12" max="12" width="8.140625" customWidth="1"/>
    <col min="13" max="15" width="3" customWidth="1"/>
    <col min="16" max="16" width="7.140625" customWidth="1"/>
    <col min="17" max="17" width="3.85546875" customWidth="1"/>
    <col min="18" max="20" width="3" customWidth="1"/>
    <col min="21" max="21" width="7.140625" customWidth="1"/>
    <col min="22" max="25" width="3" customWidth="1"/>
    <col min="26" max="26" width="7.140625" customWidth="1"/>
    <col min="27" max="30" width="3" customWidth="1"/>
    <col min="31" max="31" width="7.140625" customWidth="1"/>
    <col min="32" max="35" width="3" customWidth="1"/>
    <col min="36" max="36" width="7.140625" customWidth="1"/>
    <col min="37" max="40" width="3" customWidth="1"/>
    <col min="41" max="41" width="7.140625" customWidth="1"/>
    <col min="42" max="45" width="3" customWidth="1"/>
    <col min="46" max="46" width="7.140625" customWidth="1"/>
    <col min="47" max="50" width="3" customWidth="1"/>
    <col min="51" max="51" width="7.140625" customWidth="1"/>
    <col min="52" max="55" width="3" customWidth="1"/>
    <col min="56" max="56" width="10.5703125" customWidth="1"/>
    <col min="57" max="60" width="3" customWidth="1"/>
    <col min="61" max="61" width="9" customWidth="1"/>
    <col min="62" max="65" width="3" customWidth="1"/>
    <col min="66" max="66" width="8.7109375" customWidth="1"/>
    <col min="67" max="70" width="3" customWidth="1"/>
    <col min="71" max="71" width="8.42578125" customWidth="1"/>
  </cols>
  <sheetData>
    <row r="1" spans="1:71" x14ac:dyDescent="0.25">
      <c r="A1" s="33"/>
      <c r="B1" s="33"/>
      <c r="C1" s="33"/>
      <c r="D1" s="33"/>
      <c r="E1" s="33"/>
      <c r="F1" s="33"/>
      <c r="G1" s="33"/>
      <c r="H1" s="78"/>
      <c r="I1" s="78"/>
      <c r="J1" s="78"/>
      <c r="K1" s="33"/>
      <c r="L1" s="33"/>
      <c r="M1" s="279" t="s">
        <v>320</v>
      </c>
      <c r="N1" s="280"/>
      <c r="O1" s="280"/>
      <c r="P1" s="281"/>
      <c r="Q1" s="279" t="s">
        <v>121</v>
      </c>
      <c r="R1" s="280"/>
      <c r="S1" s="280"/>
      <c r="T1" s="280"/>
      <c r="U1" s="281"/>
      <c r="V1" s="279" t="s">
        <v>276</v>
      </c>
      <c r="W1" s="280"/>
      <c r="X1" s="280"/>
      <c r="Y1" s="280"/>
      <c r="Z1" s="281"/>
      <c r="AA1" s="279" t="s">
        <v>135</v>
      </c>
      <c r="AB1" s="280"/>
      <c r="AC1" s="280"/>
      <c r="AD1" s="280"/>
      <c r="AE1" s="281"/>
      <c r="AF1" s="279" t="s">
        <v>136</v>
      </c>
      <c r="AG1" s="280"/>
      <c r="AH1" s="280"/>
      <c r="AI1" s="280"/>
      <c r="AJ1" s="281"/>
      <c r="AK1" s="279" t="s">
        <v>70</v>
      </c>
      <c r="AL1" s="280"/>
      <c r="AM1" s="280"/>
      <c r="AN1" s="280"/>
      <c r="AO1" s="281"/>
      <c r="AP1" s="279" t="s">
        <v>71</v>
      </c>
      <c r="AQ1" s="280"/>
      <c r="AR1" s="280"/>
      <c r="AS1" s="280"/>
      <c r="AT1" s="281"/>
      <c r="AU1" s="279" t="s">
        <v>48</v>
      </c>
      <c r="AV1" s="280"/>
      <c r="AW1" s="280"/>
      <c r="AX1" s="280"/>
      <c r="AY1" s="281"/>
      <c r="AZ1" s="279" t="s">
        <v>49</v>
      </c>
      <c r="BA1" s="280"/>
      <c r="BB1" s="280"/>
      <c r="BC1" s="280"/>
      <c r="BD1" s="281"/>
      <c r="BE1" s="279" t="s">
        <v>43</v>
      </c>
      <c r="BF1" s="280"/>
      <c r="BG1" s="280"/>
      <c r="BH1" s="280"/>
      <c r="BI1" s="281"/>
      <c r="BJ1" s="279" t="s">
        <v>212</v>
      </c>
      <c r="BK1" s="280"/>
      <c r="BL1" s="280"/>
      <c r="BM1" s="280"/>
      <c r="BN1" s="281"/>
      <c r="BO1" s="279" t="s">
        <v>300</v>
      </c>
      <c r="BP1" s="280"/>
      <c r="BQ1" s="280"/>
      <c r="BR1" s="280"/>
      <c r="BS1" s="281"/>
    </row>
    <row r="2" spans="1:71" s="15" customFormat="1" ht="29.25" customHeight="1" thickBot="1" x14ac:dyDescent="0.3">
      <c r="A2" s="6" t="s">
        <v>51</v>
      </c>
      <c r="B2" s="6" t="s">
        <v>9</v>
      </c>
      <c r="C2" s="6" t="s">
        <v>60</v>
      </c>
      <c r="D2" s="6" t="s">
        <v>61</v>
      </c>
      <c r="E2" s="73" t="s">
        <v>339</v>
      </c>
      <c r="F2" s="7" t="s">
        <v>154</v>
      </c>
      <c r="G2" s="7" t="s">
        <v>138</v>
      </c>
      <c r="H2" s="79" t="s">
        <v>338</v>
      </c>
      <c r="I2" s="79" t="s">
        <v>337</v>
      </c>
      <c r="J2" s="79" t="s">
        <v>139</v>
      </c>
      <c r="K2" s="6" t="s">
        <v>255</v>
      </c>
      <c r="L2" s="6" t="s">
        <v>165</v>
      </c>
      <c r="M2" s="7" t="s">
        <v>192</v>
      </c>
      <c r="N2" s="7" t="s">
        <v>193</v>
      </c>
      <c r="O2" s="7" t="s">
        <v>108</v>
      </c>
      <c r="P2" s="7" t="s">
        <v>109</v>
      </c>
      <c r="Q2" s="7" t="s">
        <v>110</v>
      </c>
      <c r="R2" s="7" t="s">
        <v>192</v>
      </c>
      <c r="S2" s="7" t="s">
        <v>193</v>
      </c>
      <c r="T2" s="7" t="s">
        <v>108</v>
      </c>
      <c r="U2" s="7" t="s">
        <v>109</v>
      </c>
      <c r="V2" s="7" t="s">
        <v>110</v>
      </c>
      <c r="W2" s="7" t="s">
        <v>192</v>
      </c>
      <c r="X2" s="7" t="s">
        <v>193</v>
      </c>
      <c r="Y2" s="7" t="s">
        <v>108</v>
      </c>
      <c r="Z2" s="7" t="s">
        <v>109</v>
      </c>
      <c r="AA2" s="7" t="s">
        <v>110</v>
      </c>
      <c r="AB2" s="7" t="s">
        <v>192</v>
      </c>
      <c r="AC2" s="7" t="s">
        <v>193</v>
      </c>
      <c r="AD2" s="7" t="s">
        <v>108</v>
      </c>
      <c r="AE2" s="7" t="s">
        <v>109</v>
      </c>
      <c r="AF2" s="7" t="s">
        <v>110</v>
      </c>
      <c r="AG2" s="7" t="s">
        <v>192</v>
      </c>
      <c r="AH2" s="7" t="s">
        <v>193</v>
      </c>
      <c r="AI2" s="7" t="s">
        <v>108</v>
      </c>
      <c r="AJ2" s="7" t="s">
        <v>109</v>
      </c>
      <c r="AK2" s="7" t="s">
        <v>110</v>
      </c>
      <c r="AL2" s="7" t="s">
        <v>192</v>
      </c>
      <c r="AM2" s="7" t="s">
        <v>193</v>
      </c>
      <c r="AN2" s="7" t="s">
        <v>108</v>
      </c>
      <c r="AO2" s="7" t="s">
        <v>109</v>
      </c>
      <c r="AP2" s="7" t="s">
        <v>110</v>
      </c>
      <c r="AQ2" s="7" t="s">
        <v>192</v>
      </c>
      <c r="AR2" s="7" t="s">
        <v>193</v>
      </c>
      <c r="AS2" s="7" t="s">
        <v>108</v>
      </c>
      <c r="AT2" s="7" t="s">
        <v>109</v>
      </c>
      <c r="AU2" s="7" t="s">
        <v>110</v>
      </c>
      <c r="AV2" s="7" t="s">
        <v>192</v>
      </c>
      <c r="AW2" s="7" t="s">
        <v>193</v>
      </c>
      <c r="AX2" s="7" t="s">
        <v>108</v>
      </c>
      <c r="AY2" s="7" t="s">
        <v>109</v>
      </c>
      <c r="AZ2" s="7" t="s">
        <v>110</v>
      </c>
      <c r="BA2" s="7" t="s">
        <v>192</v>
      </c>
      <c r="BB2" s="7" t="s">
        <v>193</v>
      </c>
      <c r="BC2" s="7" t="s">
        <v>108</v>
      </c>
      <c r="BD2" s="7" t="s">
        <v>109</v>
      </c>
      <c r="BE2" s="7" t="s">
        <v>110</v>
      </c>
      <c r="BF2" s="7" t="s">
        <v>192</v>
      </c>
      <c r="BG2" s="7" t="s">
        <v>193</v>
      </c>
      <c r="BH2" s="7" t="s">
        <v>108</v>
      </c>
      <c r="BI2" s="7" t="s">
        <v>109</v>
      </c>
      <c r="BJ2" s="7" t="s">
        <v>110</v>
      </c>
      <c r="BK2" s="7" t="s">
        <v>192</v>
      </c>
      <c r="BL2" s="7" t="s">
        <v>193</v>
      </c>
      <c r="BM2" s="7" t="s">
        <v>108</v>
      </c>
      <c r="BN2" s="7" t="s">
        <v>109</v>
      </c>
      <c r="BO2" s="7" t="s">
        <v>110</v>
      </c>
      <c r="BP2" s="7" t="s">
        <v>192</v>
      </c>
      <c r="BQ2" s="7" t="s">
        <v>193</v>
      </c>
      <c r="BR2" s="7" t="s">
        <v>108</v>
      </c>
      <c r="BS2" s="7" t="s">
        <v>109</v>
      </c>
    </row>
    <row r="3" spans="1:71" ht="16.5" customHeight="1" x14ac:dyDescent="0.25">
      <c r="A3" s="3" t="s">
        <v>84</v>
      </c>
      <c r="B3" s="4"/>
      <c r="C3" s="4"/>
      <c r="D3" s="4"/>
      <c r="E3" s="34"/>
      <c r="F3" s="4"/>
      <c r="G3" s="5"/>
      <c r="H3" s="77"/>
      <c r="I3" s="77"/>
      <c r="J3" s="81"/>
      <c r="K3" s="44">
        <v>2023</v>
      </c>
      <c r="L3" s="8">
        <v>2023</v>
      </c>
      <c r="M3" s="8"/>
      <c r="N3" s="8"/>
      <c r="O3" s="8"/>
      <c r="P3" s="77">
        <f>+H3</f>
        <v>0</v>
      </c>
      <c r="Q3" s="8"/>
      <c r="R3" s="8"/>
      <c r="S3" s="8"/>
      <c r="T3" s="8"/>
      <c r="U3" s="1">
        <f t="shared" ref="U3:U9" si="0">SUM(P3:T3)</f>
        <v>0</v>
      </c>
      <c r="V3" s="8"/>
      <c r="W3" s="8"/>
      <c r="X3" s="8"/>
      <c r="Y3" s="8"/>
      <c r="Z3" s="1">
        <f t="shared" ref="Z3:Z9" si="1">SUM(U3:Y3)</f>
        <v>0</v>
      </c>
      <c r="AA3" s="8"/>
      <c r="AB3" s="8"/>
      <c r="AC3" s="8"/>
      <c r="AD3" s="8"/>
      <c r="AE3" s="1">
        <f t="shared" ref="AE3:AE9" si="2">SUM(Z3:AD3)</f>
        <v>0</v>
      </c>
      <c r="AF3" s="8"/>
      <c r="AG3" s="8"/>
      <c r="AH3" s="8"/>
      <c r="AI3" s="8"/>
      <c r="AJ3" s="1">
        <f t="shared" ref="AJ3:AJ9" si="3">SUM(AE3:AI3)</f>
        <v>0</v>
      </c>
      <c r="AK3" s="8"/>
      <c r="AL3" s="8"/>
      <c r="AM3" s="8"/>
      <c r="AN3" s="8"/>
      <c r="AO3" s="1">
        <f t="shared" ref="AO3:AO9" si="4">SUM(AJ3:AN3)</f>
        <v>0</v>
      </c>
      <c r="AP3" s="8"/>
      <c r="AQ3" s="8"/>
      <c r="AR3" s="8"/>
      <c r="AS3" s="8"/>
      <c r="AT3" s="1">
        <f t="shared" ref="AT3:AT9" si="5">SUM(AO3:AS3)</f>
        <v>0</v>
      </c>
      <c r="AU3" s="8"/>
      <c r="AV3" s="8"/>
      <c r="AW3" s="8"/>
      <c r="AX3" s="8"/>
      <c r="AY3" s="1">
        <f t="shared" ref="AY3:AY9" si="6">SUM(AT3:AX3)</f>
        <v>0</v>
      </c>
      <c r="AZ3" s="8"/>
      <c r="BA3" s="8"/>
      <c r="BB3" s="8"/>
      <c r="BC3" s="8"/>
      <c r="BD3" s="1">
        <f t="shared" ref="BD3:BD9" si="7">SUM(AY3:BC3)</f>
        <v>0</v>
      </c>
      <c r="BE3" s="8"/>
      <c r="BF3" s="8"/>
      <c r="BG3" s="8"/>
      <c r="BH3" s="8"/>
      <c r="BI3" s="1">
        <f t="shared" ref="BI3:BI9" si="8">SUM(BD3:BH3)</f>
        <v>0</v>
      </c>
      <c r="BJ3" s="8"/>
      <c r="BK3" s="8"/>
      <c r="BL3" s="8"/>
      <c r="BM3" s="8"/>
      <c r="BN3" s="1">
        <f t="shared" ref="BN3:BN9" si="9">SUM(BI3:BM3)</f>
        <v>0</v>
      </c>
      <c r="BO3" s="8"/>
      <c r="BP3" s="8"/>
      <c r="BQ3" s="8"/>
      <c r="BR3" s="8"/>
      <c r="BS3" s="1">
        <f t="shared" ref="BS3:BS9" si="10">SUM(BN3:BR3)</f>
        <v>0</v>
      </c>
    </row>
    <row r="4" spans="1:71" x14ac:dyDescent="0.25">
      <c r="A4" s="1"/>
      <c r="B4" s="26" t="s">
        <v>201</v>
      </c>
      <c r="C4" s="29">
        <v>1</v>
      </c>
      <c r="D4" s="29">
        <v>8760</v>
      </c>
      <c r="E4" s="116">
        <v>45</v>
      </c>
      <c r="F4" s="1"/>
      <c r="G4" s="5">
        <f>$BS4/E4</f>
        <v>0.77777777777777779</v>
      </c>
      <c r="H4" s="77">
        <v>35</v>
      </c>
      <c r="I4" s="77">
        <f t="shared" ref="I4:I9" si="11">+H4+J4</f>
        <v>35</v>
      </c>
      <c r="J4" s="82"/>
      <c r="K4" s="44">
        <v>2023</v>
      </c>
      <c r="L4" s="9">
        <v>2023</v>
      </c>
      <c r="M4" s="9"/>
      <c r="N4" s="9"/>
      <c r="O4" s="9"/>
      <c r="P4" s="72">
        <f t="shared" ref="P4:P9" si="12">SUM(M4:O4)+H4</f>
        <v>35</v>
      </c>
      <c r="Q4" s="9"/>
      <c r="R4" s="9"/>
      <c r="S4" s="9"/>
      <c r="T4" s="9"/>
      <c r="U4" s="1">
        <f t="shared" si="0"/>
        <v>35</v>
      </c>
      <c r="V4" s="9"/>
      <c r="W4" s="9"/>
      <c r="X4" s="9"/>
      <c r="Y4" s="9"/>
      <c r="Z4" s="1">
        <f t="shared" si="1"/>
        <v>35</v>
      </c>
      <c r="AA4" s="9"/>
      <c r="AB4" s="9"/>
      <c r="AC4" s="9"/>
      <c r="AD4" s="9"/>
      <c r="AE4" s="1">
        <f t="shared" si="2"/>
        <v>35</v>
      </c>
      <c r="AF4" s="9"/>
      <c r="AG4" s="9"/>
      <c r="AH4" s="9"/>
      <c r="AI4" s="9"/>
      <c r="AJ4" s="1">
        <f t="shared" si="3"/>
        <v>35</v>
      </c>
      <c r="AK4" s="9"/>
      <c r="AL4" s="9"/>
      <c r="AM4" s="9"/>
      <c r="AN4" s="9"/>
      <c r="AO4" s="1">
        <f t="shared" si="4"/>
        <v>35</v>
      </c>
      <c r="AP4" s="9"/>
      <c r="AQ4" s="9"/>
      <c r="AR4" s="9"/>
      <c r="AS4" s="9"/>
      <c r="AT4" s="1">
        <f t="shared" si="5"/>
        <v>35</v>
      </c>
      <c r="AU4" s="9"/>
      <c r="AV4" s="9"/>
      <c r="AW4" s="9"/>
      <c r="AX4" s="9"/>
      <c r="AY4" s="1">
        <f t="shared" si="6"/>
        <v>35</v>
      </c>
      <c r="AZ4" s="9"/>
      <c r="BA4" s="9"/>
      <c r="BB4" s="9"/>
      <c r="BC4" s="9"/>
      <c r="BD4" s="1">
        <f t="shared" si="7"/>
        <v>35</v>
      </c>
      <c r="BE4" s="9"/>
      <c r="BF4" s="9"/>
      <c r="BG4" s="9"/>
      <c r="BH4" s="9"/>
      <c r="BI4" s="1">
        <f t="shared" si="8"/>
        <v>35</v>
      </c>
      <c r="BJ4" s="9"/>
      <c r="BK4" s="9"/>
      <c r="BL4" s="9"/>
      <c r="BM4" s="9"/>
      <c r="BN4" s="1">
        <f t="shared" si="9"/>
        <v>35</v>
      </c>
      <c r="BO4" s="9"/>
      <c r="BP4" s="9"/>
      <c r="BQ4" s="9"/>
      <c r="BR4" s="9"/>
      <c r="BS4" s="1">
        <f t="shared" si="10"/>
        <v>35</v>
      </c>
    </row>
    <row r="5" spans="1:71" s="120" customFormat="1" x14ac:dyDescent="0.25">
      <c r="A5" s="165"/>
      <c r="B5" s="166" t="s">
        <v>24</v>
      </c>
      <c r="C5" s="167">
        <v>3</v>
      </c>
      <c r="D5" s="167">
        <v>9539</v>
      </c>
      <c r="E5" s="168">
        <v>26</v>
      </c>
      <c r="F5" s="165"/>
      <c r="G5" s="169">
        <f t="shared" ref="G5:G9" si="13">$BS5/E5</f>
        <v>1.1153846153846154</v>
      </c>
      <c r="H5" s="170">
        <v>21</v>
      </c>
      <c r="I5" s="170">
        <f t="shared" si="11"/>
        <v>22</v>
      </c>
      <c r="J5" s="171">
        <v>1</v>
      </c>
      <c r="K5" s="172">
        <v>2023</v>
      </c>
      <c r="L5" s="173">
        <v>2023</v>
      </c>
      <c r="M5" s="173">
        <v>3</v>
      </c>
      <c r="N5" s="173"/>
      <c r="O5" s="173">
        <v>5</v>
      </c>
      <c r="P5" s="174">
        <f t="shared" si="12"/>
        <v>29</v>
      </c>
      <c r="Q5" s="175"/>
      <c r="R5" s="173"/>
      <c r="S5" s="173"/>
      <c r="T5" s="173"/>
      <c r="U5" s="165">
        <f t="shared" si="0"/>
        <v>29</v>
      </c>
      <c r="V5" s="173"/>
      <c r="W5" s="173"/>
      <c r="X5" s="173"/>
      <c r="Y5" s="173"/>
      <c r="Z5" s="165">
        <f t="shared" si="1"/>
        <v>29</v>
      </c>
      <c r="AA5" s="173"/>
      <c r="AB5" s="173"/>
      <c r="AC5" s="173"/>
      <c r="AD5" s="173"/>
      <c r="AE5" s="165">
        <f t="shared" si="2"/>
        <v>29</v>
      </c>
      <c r="AF5" s="173"/>
      <c r="AG5" s="173"/>
      <c r="AH5" s="173"/>
      <c r="AI5" s="173"/>
      <c r="AJ5" s="165">
        <f t="shared" si="3"/>
        <v>29</v>
      </c>
      <c r="AK5" s="173"/>
      <c r="AL5" s="173"/>
      <c r="AM5" s="173"/>
      <c r="AN5" s="173"/>
      <c r="AO5" s="165">
        <f t="shared" si="4"/>
        <v>29</v>
      </c>
      <c r="AP5" s="173"/>
      <c r="AQ5" s="173"/>
      <c r="AR5" s="173"/>
      <c r="AS5" s="173"/>
      <c r="AT5" s="165">
        <f t="shared" si="5"/>
        <v>29</v>
      </c>
      <c r="AU5" s="173"/>
      <c r="AV5" s="173"/>
      <c r="AW5" s="173"/>
      <c r="AX5" s="173"/>
      <c r="AY5" s="165">
        <f t="shared" si="6"/>
        <v>29</v>
      </c>
      <c r="AZ5" s="173"/>
      <c r="BA5" s="173"/>
      <c r="BB5" s="173"/>
      <c r="BC5" s="173"/>
      <c r="BD5" s="165">
        <f t="shared" si="7"/>
        <v>29</v>
      </c>
      <c r="BE5" s="173"/>
      <c r="BF5" s="173"/>
      <c r="BG5" s="173"/>
      <c r="BH5" s="173"/>
      <c r="BI5" s="165">
        <f t="shared" si="8"/>
        <v>29</v>
      </c>
      <c r="BJ5" s="173"/>
      <c r="BK5" s="173"/>
      <c r="BL5" s="173"/>
      <c r="BM5" s="173"/>
      <c r="BN5" s="165">
        <f t="shared" si="9"/>
        <v>29</v>
      </c>
      <c r="BO5" s="173"/>
      <c r="BP5" s="173"/>
      <c r="BQ5" s="173"/>
      <c r="BR5" s="173"/>
      <c r="BS5" s="165">
        <f t="shared" si="10"/>
        <v>29</v>
      </c>
    </row>
    <row r="6" spans="1:71" x14ac:dyDescent="0.25">
      <c r="A6" s="1"/>
      <c r="B6" s="28" t="s">
        <v>305</v>
      </c>
      <c r="C6" s="29">
        <v>9</v>
      </c>
      <c r="D6" s="29">
        <v>6734</v>
      </c>
      <c r="E6" s="116">
        <v>19</v>
      </c>
      <c r="F6" s="1"/>
      <c r="G6" s="5">
        <f t="shared" si="13"/>
        <v>0.31578947368421051</v>
      </c>
      <c r="H6" s="77">
        <v>4</v>
      </c>
      <c r="I6" s="77">
        <f t="shared" si="11"/>
        <v>6</v>
      </c>
      <c r="J6" s="82">
        <v>2</v>
      </c>
      <c r="K6" s="44">
        <v>2023</v>
      </c>
      <c r="L6" s="9">
        <v>2023</v>
      </c>
      <c r="M6" s="9"/>
      <c r="N6" s="9"/>
      <c r="O6" s="9"/>
      <c r="P6" s="72">
        <f t="shared" si="12"/>
        <v>4</v>
      </c>
      <c r="Q6" s="9">
        <v>2</v>
      </c>
      <c r="R6" s="9"/>
      <c r="S6" s="9"/>
      <c r="T6" s="9"/>
      <c r="U6" s="1">
        <f t="shared" si="0"/>
        <v>6</v>
      </c>
      <c r="V6" s="9"/>
      <c r="W6" s="9"/>
      <c r="X6" s="9"/>
      <c r="Y6" s="9"/>
      <c r="Z6" s="1">
        <f t="shared" si="1"/>
        <v>6</v>
      </c>
      <c r="AA6" s="9"/>
      <c r="AB6" s="9"/>
      <c r="AC6" s="9"/>
      <c r="AD6" s="9"/>
      <c r="AE6" s="1">
        <f t="shared" si="2"/>
        <v>6</v>
      </c>
      <c r="AF6" s="9"/>
      <c r="AG6" s="9"/>
      <c r="AH6" s="9"/>
      <c r="AI6" s="9"/>
      <c r="AJ6" s="1">
        <f t="shared" si="3"/>
        <v>6</v>
      </c>
      <c r="AK6" s="9"/>
      <c r="AL6" s="9"/>
      <c r="AM6" s="9"/>
      <c r="AN6" s="9"/>
      <c r="AO6" s="1">
        <f t="shared" si="4"/>
        <v>6</v>
      </c>
      <c r="AP6" s="9"/>
      <c r="AQ6" s="9"/>
      <c r="AR6" s="9"/>
      <c r="AS6" s="9"/>
      <c r="AT6" s="1">
        <f t="shared" si="5"/>
        <v>6</v>
      </c>
      <c r="AU6" s="9"/>
      <c r="AV6" s="9"/>
      <c r="AW6" s="9"/>
      <c r="AX6" s="9"/>
      <c r="AY6" s="1">
        <f t="shared" si="6"/>
        <v>6</v>
      </c>
      <c r="AZ6" s="9"/>
      <c r="BA6" s="9"/>
      <c r="BB6" s="9"/>
      <c r="BC6" s="9"/>
      <c r="BD6" s="1">
        <f t="shared" si="7"/>
        <v>6</v>
      </c>
      <c r="BE6" s="9"/>
      <c r="BF6" s="9"/>
      <c r="BG6" s="9"/>
      <c r="BH6" s="9"/>
      <c r="BI6" s="1">
        <f t="shared" si="8"/>
        <v>6</v>
      </c>
      <c r="BJ6" s="9"/>
      <c r="BK6" s="9"/>
      <c r="BL6" s="9"/>
      <c r="BM6" s="9"/>
      <c r="BN6" s="1">
        <f t="shared" si="9"/>
        <v>6</v>
      </c>
      <c r="BO6" s="9"/>
      <c r="BP6" s="9"/>
      <c r="BQ6" s="9"/>
      <c r="BR6" s="9"/>
      <c r="BS6" s="1">
        <f t="shared" si="10"/>
        <v>6</v>
      </c>
    </row>
    <row r="7" spans="1:71" s="196" customFormat="1" x14ac:dyDescent="0.25">
      <c r="A7" s="262"/>
      <c r="B7" s="200" t="s">
        <v>103</v>
      </c>
      <c r="C7" s="201">
        <v>10</v>
      </c>
      <c r="D7" s="201">
        <v>3433</v>
      </c>
      <c r="E7" s="263">
        <v>47</v>
      </c>
      <c r="F7" s="190"/>
      <c r="G7" s="202">
        <f t="shared" si="13"/>
        <v>1.0212765957446808</v>
      </c>
      <c r="H7" s="203">
        <v>32</v>
      </c>
      <c r="I7" s="203">
        <f t="shared" si="11"/>
        <v>33</v>
      </c>
      <c r="J7" s="193">
        <v>1</v>
      </c>
      <c r="K7" s="264">
        <v>2023</v>
      </c>
      <c r="L7" s="194">
        <v>2023</v>
      </c>
      <c r="M7" s="194"/>
      <c r="N7" s="194"/>
      <c r="O7" s="194"/>
      <c r="P7" s="192">
        <f t="shared" si="12"/>
        <v>32</v>
      </c>
      <c r="Q7" s="194"/>
      <c r="R7" s="194"/>
      <c r="S7" s="194"/>
      <c r="T7" s="194"/>
      <c r="U7" s="190">
        <f t="shared" si="0"/>
        <v>32</v>
      </c>
      <c r="V7" s="194"/>
      <c r="W7" s="194"/>
      <c r="X7" s="194"/>
      <c r="Y7" s="194"/>
      <c r="Z7" s="190">
        <f t="shared" si="1"/>
        <v>32</v>
      </c>
      <c r="AA7" s="194"/>
      <c r="AB7" s="194"/>
      <c r="AC7" s="194"/>
      <c r="AD7" s="194"/>
      <c r="AE7" s="190">
        <f t="shared" si="2"/>
        <v>32</v>
      </c>
      <c r="AF7" s="194"/>
      <c r="AG7" s="194"/>
      <c r="AH7" s="194"/>
      <c r="AI7" s="194"/>
      <c r="AJ7" s="190">
        <f t="shared" si="3"/>
        <v>32</v>
      </c>
      <c r="AK7" s="194">
        <v>1</v>
      </c>
      <c r="AL7" s="194">
        <v>2</v>
      </c>
      <c r="AM7" s="194">
        <v>13</v>
      </c>
      <c r="AN7" s="194"/>
      <c r="AO7" s="190">
        <f t="shared" si="4"/>
        <v>48</v>
      </c>
      <c r="AP7" s="194"/>
      <c r="AQ7" s="194"/>
      <c r="AR7" s="194"/>
      <c r="AS7" s="194"/>
      <c r="AT7" s="190">
        <f t="shared" si="5"/>
        <v>48</v>
      </c>
      <c r="AU7" s="194"/>
      <c r="AV7" s="194"/>
      <c r="AW7" s="194"/>
      <c r="AX7" s="194"/>
      <c r="AY7" s="190">
        <f t="shared" si="6"/>
        <v>48</v>
      </c>
      <c r="AZ7" s="194"/>
      <c r="BA7" s="194"/>
      <c r="BB7" s="194"/>
      <c r="BC7" s="194"/>
      <c r="BD7" s="190">
        <f t="shared" si="7"/>
        <v>48</v>
      </c>
      <c r="BE7" s="194"/>
      <c r="BF7" s="194"/>
      <c r="BG7" s="194"/>
      <c r="BH7" s="194"/>
      <c r="BI7" s="190">
        <f t="shared" si="8"/>
        <v>48</v>
      </c>
      <c r="BJ7" s="194"/>
      <c r="BK7" s="194"/>
      <c r="BL7" s="194"/>
      <c r="BM7" s="194"/>
      <c r="BN7" s="190">
        <f t="shared" si="9"/>
        <v>48</v>
      </c>
      <c r="BO7" s="194"/>
      <c r="BP7" s="194"/>
      <c r="BQ7" s="194"/>
      <c r="BR7" s="194"/>
      <c r="BS7" s="190">
        <f t="shared" si="10"/>
        <v>48</v>
      </c>
    </row>
    <row r="8" spans="1:71" x14ac:dyDescent="0.25">
      <c r="A8" s="1"/>
      <c r="B8" s="26" t="s">
        <v>142</v>
      </c>
      <c r="C8" s="29">
        <v>13</v>
      </c>
      <c r="D8" s="29">
        <v>2779</v>
      </c>
      <c r="E8" s="116">
        <v>16</v>
      </c>
      <c r="F8" s="1"/>
      <c r="G8" s="5">
        <f t="shared" si="13"/>
        <v>0.875</v>
      </c>
      <c r="H8" s="77">
        <v>9</v>
      </c>
      <c r="I8" s="77">
        <f t="shared" si="11"/>
        <v>9</v>
      </c>
      <c r="J8" s="82"/>
      <c r="K8" s="44">
        <v>2023</v>
      </c>
      <c r="L8" s="9">
        <v>2023</v>
      </c>
      <c r="M8" s="9"/>
      <c r="N8" s="9"/>
      <c r="O8" s="9"/>
      <c r="P8" s="72">
        <f t="shared" si="12"/>
        <v>9</v>
      </c>
      <c r="Q8" s="9"/>
      <c r="R8" s="9"/>
      <c r="S8" s="9"/>
      <c r="T8" s="9"/>
      <c r="U8" s="1">
        <f t="shared" si="0"/>
        <v>9</v>
      </c>
      <c r="V8" s="9"/>
      <c r="W8" s="9"/>
      <c r="X8" s="9"/>
      <c r="Y8" s="9"/>
      <c r="Z8" s="1">
        <f t="shared" si="1"/>
        <v>9</v>
      </c>
      <c r="AA8" s="9"/>
      <c r="AB8" s="9"/>
      <c r="AC8" s="9"/>
      <c r="AD8" s="9"/>
      <c r="AE8" s="1">
        <f t="shared" si="2"/>
        <v>9</v>
      </c>
      <c r="AF8" s="9"/>
      <c r="AG8" s="9"/>
      <c r="AH8" s="9">
        <v>5</v>
      </c>
      <c r="AI8" s="9"/>
      <c r="AJ8" s="1">
        <f t="shared" si="3"/>
        <v>14</v>
      </c>
      <c r="AK8" s="9"/>
      <c r="AL8" s="9"/>
      <c r="AM8" s="9"/>
      <c r="AN8" s="9"/>
      <c r="AO8" s="1">
        <f t="shared" si="4"/>
        <v>14</v>
      </c>
      <c r="AP8" s="9"/>
      <c r="AQ8" s="9"/>
      <c r="AR8" s="9"/>
      <c r="AS8" s="9"/>
      <c r="AT8" s="1">
        <f t="shared" si="5"/>
        <v>14</v>
      </c>
      <c r="AU8" s="9"/>
      <c r="AV8" s="9"/>
      <c r="AW8" s="9"/>
      <c r="AX8" s="9"/>
      <c r="AY8" s="1">
        <f t="shared" si="6"/>
        <v>14</v>
      </c>
      <c r="AZ8" s="9"/>
      <c r="BA8" s="9"/>
      <c r="BB8" s="9"/>
      <c r="BC8" s="9"/>
      <c r="BD8" s="1">
        <f t="shared" si="7"/>
        <v>14</v>
      </c>
      <c r="BE8" s="9"/>
      <c r="BF8" s="9"/>
      <c r="BG8" s="9"/>
      <c r="BH8" s="9"/>
      <c r="BI8" s="1">
        <f t="shared" si="8"/>
        <v>14</v>
      </c>
      <c r="BJ8" s="9"/>
      <c r="BK8" s="9"/>
      <c r="BL8" s="9"/>
      <c r="BM8" s="9"/>
      <c r="BN8" s="1">
        <f t="shared" si="9"/>
        <v>14</v>
      </c>
      <c r="BO8" s="9"/>
      <c r="BP8" s="9"/>
      <c r="BQ8" s="9"/>
      <c r="BR8" s="9"/>
      <c r="BS8" s="1">
        <f t="shared" si="10"/>
        <v>14</v>
      </c>
    </row>
    <row r="9" spans="1:71" x14ac:dyDescent="0.25">
      <c r="A9" s="1"/>
      <c r="B9" s="28" t="s">
        <v>366</v>
      </c>
      <c r="C9" s="29">
        <v>15</v>
      </c>
      <c r="E9" s="144">
        <v>42</v>
      </c>
      <c r="F9" s="1"/>
      <c r="G9" s="5">
        <f t="shared" si="13"/>
        <v>0.45238095238095238</v>
      </c>
      <c r="H9" s="45">
        <v>12</v>
      </c>
      <c r="I9" s="77">
        <f t="shared" si="11"/>
        <v>12</v>
      </c>
      <c r="J9" s="45"/>
      <c r="K9" s="45">
        <v>2023</v>
      </c>
      <c r="L9" s="9">
        <v>2023</v>
      </c>
      <c r="M9" s="9"/>
      <c r="N9" s="9"/>
      <c r="O9" s="9"/>
      <c r="P9" s="72">
        <f t="shared" si="12"/>
        <v>12</v>
      </c>
      <c r="Q9" s="9"/>
      <c r="R9" s="9"/>
      <c r="S9" s="9"/>
      <c r="T9" s="9"/>
      <c r="U9" s="1">
        <f t="shared" si="0"/>
        <v>12</v>
      </c>
      <c r="V9" s="9"/>
      <c r="W9" s="9"/>
      <c r="X9" s="9"/>
      <c r="Y9" s="9"/>
      <c r="Z9" s="1">
        <f t="shared" si="1"/>
        <v>12</v>
      </c>
      <c r="AA9" s="9"/>
      <c r="AB9" s="9"/>
      <c r="AC9" s="9"/>
      <c r="AD9" s="9"/>
      <c r="AE9" s="1">
        <f t="shared" si="2"/>
        <v>12</v>
      </c>
      <c r="AF9" s="9"/>
      <c r="AG9" s="9"/>
      <c r="AH9" s="9"/>
      <c r="AI9" s="9"/>
      <c r="AJ9" s="1">
        <f t="shared" si="3"/>
        <v>12</v>
      </c>
      <c r="AK9" s="9"/>
      <c r="AL9" s="9"/>
      <c r="AM9" s="9"/>
      <c r="AN9" s="9"/>
      <c r="AO9" s="1">
        <f t="shared" si="4"/>
        <v>12</v>
      </c>
      <c r="AP9" s="9"/>
      <c r="AQ9" s="9"/>
      <c r="AR9" s="9">
        <v>7</v>
      </c>
      <c r="AS9" s="9"/>
      <c r="AT9" s="1">
        <f t="shared" si="5"/>
        <v>19</v>
      </c>
      <c r="AU9" s="9"/>
      <c r="AV9" s="9"/>
      <c r="AW9" s="9"/>
      <c r="AX9" s="9"/>
      <c r="AY9" s="1">
        <f t="shared" si="6"/>
        <v>19</v>
      </c>
      <c r="AZ9" s="9"/>
      <c r="BA9" s="9"/>
      <c r="BB9" s="9"/>
      <c r="BC9" s="9"/>
      <c r="BD9" s="1">
        <f t="shared" si="7"/>
        <v>19</v>
      </c>
      <c r="BE9" s="9"/>
      <c r="BF9" s="9"/>
      <c r="BG9" s="9"/>
      <c r="BH9" s="9"/>
      <c r="BI9" s="1">
        <f t="shared" si="8"/>
        <v>19</v>
      </c>
      <c r="BJ9" s="9"/>
      <c r="BK9" s="9"/>
      <c r="BL9" s="9"/>
      <c r="BM9" s="9"/>
      <c r="BN9" s="1">
        <f t="shared" si="9"/>
        <v>19</v>
      </c>
      <c r="BO9" s="9"/>
      <c r="BP9" s="9"/>
      <c r="BQ9" s="9"/>
      <c r="BR9" s="9"/>
      <c r="BS9" s="1">
        <f t="shared" si="10"/>
        <v>19</v>
      </c>
    </row>
    <row r="10" spans="1:71" x14ac:dyDescent="0.25">
      <c r="A10" s="4"/>
      <c r="B10" s="4"/>
      <c r="C10" s="4"/>
      <c r="D10" s="4"/>
      <c r="E10" s="4"/>
      <c r="F10" s="4"/>
      <c r="G10" s="4"/>
      <c r="H10" s="77"/>
      <c r="I10" s="77"/>
      <c r="J10" s="77"/>
      <c r="K10" s="4"/>
      <c r="L10" s="4"/>
      <c r="M10" s="77">
        <f t="shared" ref="M10:AD10" si="14">SUM(M3:M9)</f>
        <v>3</v>
      </c>
      <c r="N10" s="77">
        <f t="shared" si="14"/>
        <v>0</v>
      </c>
      <c r="O10" s="77">
        <f t="shared" si="14"/>
        <v>5</v>
      </c>
      <c r="P10" s="77">
        <f t="shared" si="14"/>
        <v>121</v>
      </c>
      <c r="Q10" s="77">
        <f t="shared" si="14"/>
        <v>2</v>
      </c>
      <c r="R10" s="77">
        <f t="shared" si="14"/>
        <v>0</v>
      </c>
      <c r="S10" s="77">
        <f t="shared" si="14"/>
        <v>0</v>
      </c>
      <c r="T10" s="77">
        <f t="shared" si="14"/>
        <v>0</v>
      </c>
      <c r="U10" s="77">
        <f t="shared" si="14"/>
        <v>123</v>
      </c>
      <c r="V10" s="77">
        <f t="shared" si="14"/>
        <v>0</v>
      </c>
      <c r="W10" s="77">
        <f t="shared" si="14"/>
        <v>0</v>
      </c>
      <c r="X10" s="77">
        <f t="shared" si="14"/>
        <v>0</v>
      </c>
      <c r="Y10" s="77">
        <f t="shared" si="14"/>
        <v>0</v>
      </c>
      <c r="Z10" s="77">
        <f t="shared" si="14"/>
        <v>123</v>
      </c>
      <c r="AA10" s="77">
        <f t="shared" si="14"/>
        <v>0</v>
      </c>
      <c r="AB10" s="77">
        <f t="shared" si="14"/>
        <v>0</v>
      </c>
      <c r="AC10" s="77">
        <f t="shared" si="14"/>
        <v>0</v>
      </c>
      <c r="AD10" s="77">
        <f t="shared" si="14"/>
        <v>0</v>
      </c>
      <c r="AE10" s="77">
        <f>SUM(AE3:AE8)</f>
        <v>111</v>
      </c>
      <c r="AF10" s="77">
        <f t="shared" ref="AF10:BS10" si="15">SUM(AF3:AF9)</f>
        <v>0</v>
      </c>
      <c r="AG10" s="77">
        <f t="shared" si="15"/>
        <v>0</v>
      </c>
      <c r="AH10" s="77">
        <f t="shared" si="15"/>
        <v>5</v>
      </c>
      <c r="AI10" s="77">
        <f t="shared" si="15"/>
        <v>0</v>
      </c>
      <c r="AJ10" s="77">
        <f t="shared" si="15"/>
        <v>128</v>
      </c>
      <c r="AK10" s="77">
        <f t="shared" si="15"/>
        <v>1</v>
      </c>
      <c r="AL10" s="77">
        <f t="shared" si="15"/>
        <v>2</v>
      </c>
      <c r="AM10" s="77">
        <f t="shared" si="15"/>
        <v>13</v>
      </c>
      <c r="AN10" s="77">
        <f t="shared" si="15"/>
        <v>0</v>
      </c>
      <c r="AO10" s="77">
        <f t="shared" si="15"/>
        <v>144</v>
      </c>
      <c r="AP10" s="77">
        <f t="shared" si="15"/>
        <v>0</v>
      </c>
      <c r="AQ10" s="77">
        <f t="shared" si="15"/>
        <v>0</v>
      </c>
      <c r="AR10" s="77">
        <f t="shared" si="15"/>
        <v>7</v>
      </c>
      <c r="AS10" s="77">
        <f t="shared" si="15"/>
        <v>0</v>
      </c>
      <c r="AT10" s="77">
        <f t="shared" si="15"/>
        <v>151</v>
      </c>
      <c r="AU10" s="77">
        <f t="shared" si="15"/>
        <v>0</v>
      </c>
      <c r="AV10" s="77">
        <f t="shared" si="15"/>
        <v>0</v>
      </c>
      <c r="AW10" s="77">
        <f t="shared" si="15"/>
        <v>0</v>
      </c>
      <c r="AX10" s="77">
        <f t="shared" si="15"/>
        <v>0</v>
      </c>
      <c r="AY10" s="77">
        <f t="shared" si="15"/>
        <v>151</v>
      </c>
      <c r="AZ10" s="77">
        <f t="shared" si="15"/>
        <v>0</v>
      </c>
      <c r="BA10" s="77">
        <f t="shared" si="15"/>
        <v>0</v>
      </c>
      <c r="BB10" s="77">
        <f t="shared" si="15"/>
        <v>0</v>
      </c>
      <c r="BC10" s="77">
        <f t="shared" si="15"/>
        <v>0</v>
      </c>
      <c r="BD10" s="77">
        <f t="shared" si="15"/>
        <v>151</v>
      </c>
      <c r="BE10" s="77">
        <f t="shared" si="15"/>
        <v>0</v>
      </c>
      <c r="BF10" s="77">
        <f t="shared" si="15"/>
        <v>0</v>
      </c>
      <c r="BG10" s="77">
        <f t="shared" si="15"/>
        <v>0</v>
      </c>
      <c r="BH10" s="77">
        <f t="shared" si="15"/>
        <v>0</v>
      </c>
      <c r="BI10" s="77">
        <f t="shared" si="15"/>
        <v>151</v>
      </c>
      <c r="BJ10" s="77">
        <f t="shared" si="15"/>
        <v>0</v>
      </c>
      <c r="BK10" s="77">
        <f t="shared" si="15"/>
        <v>0</v>
      </c>
      <c r="BL10" s="77">
        <f t="shared" si="15"/>
        <v>0</v>
      </c>
      <c r="BM10" s="77">
        <f t="shared" si="15"/>
        <v>0</v>
      </c>
      <c r="BN10" s="77">
        <f t="shared" si="15"/>
        <v>151</v>
      </c>
      <c r="BO10" s="77">
        <f t="shared" si="15"/>
        <v>0</v>
      </c>
      <c r="BP10" s="77">
        <f t="shared" si="15"/>
        <v>0</v>
      </c>
      <c r="BQ10" s="77">
        <f t="shared" si="15"/>
        <v>0</v>
      </c>
      <c r="BR10" s="77">
        <f t="shared" si="15"/>
        <v>0</v>
      </c>
      <c r="BS10" s="77">
        <f t="shared" si="15"/>
        <v>151</v>
      </c>
    </row>
    <row r="11" spans="1:71" x14ac:dyDescent="0.25">
      <c r="A11" s="1"/>
      <c r="B11" s="1" t="s">
        <v>229</v>
      </c>
      <c r="C11" s="1">
        <f>COUNT(C4:C9)</f>
        <v>6</v>
      </c>
      <c r="D11" s="1"/>
      <c r="E11" s="1">
        <f>SUM(E3:E9)</f>
        <v>195</v>
      </c>
      <c r="F11" s="1">
        <f>SUM(E3:E9)+1</f>
        <v>196</v>
      </c>
      <c r="G11" s="2">
        <f>$BS10/F11</f>
        <v>0.77040816326530615</v>
      </c>
      <c r="H11" s="72">
        <f>SUM(H3:H9)</f>
        <v>113</v>
      </c>
      <c r="I11" s="72">
        <f>SUM(I3:I8)</f>
        <v>105</v>
      </c>
      <c r="J11" s="72">
        <f>SUM(J3:J9)</f>
        <v>4</v>
      </c>
      <c r="K11" s="1"/>
      <c r="L11" s="1"/>
      <c r="M11" s="1"/>
      <c r="N11" s="1"/>
      <c r="O11" s="1"/>
      <c r="P11" s="2">
        <f>P10/F11</f>
        <v>0.61734693877551017</v>
      </c>
      <c r="Q11" s="1"/>
      <c r="R11" s="1">
        <f>M10+R10</f>
        <v>3</v>
      </c>
      <c r="S11" s="1">
        <f>N10+S10</f>
        <v>0</v>
      </c>
      <c r="T11" s="1">
        <f>O10+T10</f>
        <v>5</v>
      </c>
      <c r="U11" s="2">
        <f>U10/F11</f>
        <v>0.62755102040816324</v>
      </c>
      <c r="V11" s="1"/>
      <c r="W11" s="1">
        <f>R11+W10</f>
        <v>3</v>
      </c>
      <c r="X11" s="1">
        <f>S11+X10</f>
        <v>0</v>
      </c>
      <c r="Y11" s="1">
        <f>T11+Y10</f>
        <v>5</v>
      </c>
      <c r="Z11" s="2">
        <f>Z10/F11</f>
        <v>0.62755102040816324</v>
      </c>
      <c r="AA11" s="1"/>
      <c r="AB11" s="1">
        <f>W11+AB10</f>
        <v>3</v>
      </c>
      <c r="AC11" s="1">
        <f>X11+AC10</f>
        <v>0</v>
      </c>
      <c r="AD11" s="1">
        <f>Y11+AD10</f>
        <v>5</v>
      </c>
      <c r="AE11" s="2">
        <f>AE10/F11</f>
        <v>0.56632653061224492</v>
      </c>
      <c r="AF11" s="1"/>
      <c r="AG11" s="1">
        <f>AB11+AG10</f>
        <v>3</v>
      </c>
      <c r="AH11" s="1">
        <f>AC11+AH10</f>
        <v>5</v>
      </c>
      <c r="AI11" s="1">
        <f>AD11+AI10</f>
        <v>5</v>
      </c>
      <c r="AJ11" s="2">
        <f>AJ10/F11</f>
        <v>0.65306122448979587</v>
      </c>
      <c r="AK11" s="1"/>
      <c r="AL11" s="1">
        <f>AG11+AL10</f>
        <v>5</v>
      </c>
      <c r="AM11" s="1">
        <f>AH11+AM10</f>
        <v>18</v>
      </c>
      <c r="AN11" s="1">
        <f>AI11+AN10</f>
        <v>5</v>
      </c>
      <c r="AO11" s="2">
        <f>AO10/F11</f>
        <v>0.73469387755102045</v>
      </c>
      <c r="AP11" s="1"/>
      <c r="AQ11" s="1">
        <f>AL11+AQ10</f>
        <v>5</v>
      </c>
      <c r="AR11" s="1">
        <f>AM11+AR10</f>
        <v>25</v>
      </c>
      <c r="AS11" s="1">
        <f>AN11+AS10</f>
        <v>5</v>
      </c>
      <c r="AT11" s="2">
        <f>AT10/F11</f>
        <v>0.77040816326530615</v>
      </c>
      <c r="AU11" s="1"/>
      <c r="AV11" s="1">
        <f>AQ11+AV10</f>
        <v>5</v>
      </c>
      <c r="AW11" s="1">
        <f>AR11+AW10</f>
        <v>25</v>
      </c>
      <c r="AX11" s="1">
        <f>AS11+AX10</f>
        <v>5</v>
      </c>
      <c r="AY11" s="2">
        <f>AY10/F11</f>
        <v>0.77040816326530615</v>
      </c>
      <c r="AZ11" s="1"/>
      <c r="BA11" s="1">
        <f>AV11+BA10</f>
        <v>5</v>
      </c>
      <c r="BB11" s="1">
        <f>AW11+BB10</f>
        <v>25</v>
      </c>
      <c r="BC11" s="1">
        <f>AX11+BC10</f>
        <v>5</v>
      </c>
      <c r="BD11" s="2">
        <f>BD10/F11</f>
        <v>0.77040816326530615</v>
      </c>
      <c r="BE11" s="1"/>
      <c r="BF11" s="1">
        <f>BA11+BF10</f>
        <v>5</v>
      </c>
      <c r="BG11" s="1">
        <f>BB11+BG10</f>
        <v>25</v>
      </c>
      <c r="BH11" s="1">
        <f>BC11+BH10</f>
        <v>5</v>
      </c>
      <c r="BI11" s="2">
        <f>BI10/F11</f>
        <v>0.77040816326530615</v>
      </c>
      <c r="BJ11" s="1"/>
      <c r="BK11" s="1">
        <f>BF11+BK10</f>
        <v>5</v>
      </c>
      <c r="BL11" s="1">
        <f>BG11+BL10</f>
        <v>25</v>
      </c>
      <c r="BM11" s="1">
        <f>BH11+BM10</f>
        <v>5</v>
      </c>
      <c r="BN11" s="2">
        <f>BN10/F11</f>
        <v>0.77040816326530615</v>
      </c>
      <c r="BO11" s="1"/>
      <c r="BP11" s="1">
        <f>BK11+BP10</f>
        <v>5</v>
      </c>
      <c r="BQ11" s="1">
        <f>BL11+BQ10</f>
        <v>25</v>
      </c>
      <c r="BR11" s="1">
        <f>BM11+BR10</f>
        <v>5</v>
      </c>
      <c r="BS11" s="2">
        <f>BS10/F11</f>
        <v>0.77040816326530615</v>
      </c>
    </row>
    <row r="13" spans="1:71" x14ac:dyDescent="0.25">
      <c r="A13" s="20" t="s">
        <v>233</v>
      </c>
      <c r="B13" s="1"/>
      <c r="C13" s="1"/>
      <c r="D13" s="1"/>
      <c r="E13" s="30"/>
      <c r="F13" s="1"/>
      <c r="G13" s="2"/>
      <c r="H13" s="72"/>
      <c r="I13" s="72"/>
      <c r="J13" s="82"/>
      <c r="K13" s="9">
        <v>2023</v>
      </c>
      <c r="L13" s="9">
        <v>2023</v>
      </c>
      <c r="M13" s="9"/>
      <c r="N13" s="9"/>
      <c r="O13" s="9"/>
      <c r="P13" s="72">
        <f>+H13</f>
        <v>0</v>
      </c>
      <c r="Q13" s="9">
        <v>0</v>
      </c>
      <c r="R13" s="9"/>
      <c r="S13" s="9"/>
      <c r="T13" s="9"/>
      <c r="U13" s="1">
        <f>SUM(P13:T13)</f>
        <v>0</v>
      </c>
      <c r="V13" s="9"/>
      <c r="W13" s="9"/>
      <c r="X13" s="9"/>
      <c r="Y13" s="9"/>
      <c r="Z13" s="1">
        <f>SUM(U13:Y13)</f>
        <v>0</v>
      </c>
      <c r="AA13" s="9"/>
      <c r="AB13" s="9"/>
      <c r="AC13" s="9"/>
      <c r="AD13" s="9"/>
      <c r="AE13" s="1">
        <f>SUM(Z13:AD13)</f>
        <v>0</v>
      </c>
      <c r="AF13" s="9"/>
      <c r="AG13" s="9"/>
      <c r="AH13" s="9"/>
      <c r="AI13" s="9"/>
      <c r="AJ13" s="1">
        <f>SUM(AE13:AI13)</f>
        <v>0</v>
      </c>
      <c r="AK13" s="9"/>
      <c r="AL13" s="9"/>
      <c r="AM13" s="9"/>
      <c r="AN13" s="9"/>
      <c r="AO13" s="1">
        <f>SUM(AJ13:AN13)</f>
        <v>0</v>
      </c>
      <c r="AP13" s="9"/>
      <c r="AQ13" s="9"/>
      <c r="AR13" s="9"/>
      <c r="AS13" s="9"/>
      <c r="AT13" s="1">
        <f>SUM(AO13:AS13)</f>
        <v>0</v>
      </c>
      <c r="AU13" s="9"/>
      <c r="AV13" s="9"/>
      <c r="AW13" s="9"/>
      <c r="AX13" s="9"/>
      <c r="AY13" s="1">
        <f>SUM(AT13:AX13)</f>
        <v>0</v>
      </c>
      <c r="AZ13" s="9"/>
      <c r="BA13" s="9"/>
      <c r="BB13" s="9"/>
      <c r="BC13" s="9"/>
      <c r="BD13" s="1">
        <f>SUM(AY13:BC13)</f>
        <v>0</v>
      </c>
      <c r="BE13" s="9"/>
      <c r="BF13" s="9"/>
      <c r="BG13" s="9"/>
      <c r="BH13" s="9"/>
      <c r="BI13" s="1">
        <f>SUM(BD13:BH13)</f>
        <v>0</v>
      </c>
      <c r="BJ13" s="9"/>
      <c r="BK13" s="9"/>
      <c r="BL13" s="9"/>
      <c r="BM13" s="9"/>
      <c r="BN13" s="1">
        <f>SUM(BI13:BM13)</f>
        <v>0</v>
      </c>
      <c r="BO13" s="9"/>
      <c r="BP13" s="9"/>
      <c r="BQ13" s="9"/>
      <c r="BR13" s="9"/>
      <c r="BS13" s="1">
        <f>SUM(BN13:BR13)</f>
        <v>0</v>
      </c>
    </row>
    <row r="14" spans="1:71" x14ac:dyDescent="0.25">
      <c r="A14" s="1" t="s">
        <v>256</v>
      </c>
      <c r="B14" s="26" t="s">
        <v>116</v>
      </c>
      <c r="C14" s="29">
        <v>1</v>
      </c>
      <c r="D14" s="29">
        <v>628</v>
      </c>
      <c r="E14" s="116">
        <v>38</v>
      </c>
      <c r="F14" s="1"/>
      <c r="G14" s="2">
        <f>$BS14/E14</f>
        <v>0.42105263157894735</v>
      </c>
      <c r="H14" s="72">
        <v>16</v>
      </c>
      <c r="I14" s="72">
        <f>+H14+J14</f>
        <v>16</v>
      </c>
      <c r="J14" s="82"/>
      <c r="K14" s="9">
        <v>2023</v>
      </c>
      <c r="L14" s="9">
        <v>2023</v>
      </c>
      <c r="M14" s="9"/>
      <c r="N14" s="9"/>
      <c r="O14" s="9"/>
      <c r="P14" s="72">
        <f>SUM(M14:O14)+H14</f>
        <v>16</v>
      </c>
      <c r="Q14" s="9"/>
      <c r="R14" s="9"/>
      <c r="S14" s="9"/>
      <c r="T14" s="9"/>
      <c r="U14" s="1">
        <f>SUM(P14:T14)</f>
        <v>16</v>
      </c>
      <c r="V14" s="9"/>
      <c r="W14" s="9"/>
      <c r="X14" s="9"/>
      <c r="Y14" s="9"/>
      <c r="Z14" s="1">
        <f>SUM(U14:Y14)</f>
        <v>16</v>
      </c>
      <c r="AA14" s="9"/>
      <c r="AB14" s="9"/>
      <c r="AC14" s="9"/>
      <c r="AD14" s="9"/>
      <c r="AE14" s="1">
        <f>SUM(Z14:AD14)</f>
        <v>16</v>
      </c>
      <c r="AF14" s="9"/>
      <c r="AG14" s="9"/>
      <c r="AH14" s="9"/>
      <c r="AI14" s="9"/>
      <c r="AJ14" s="1">
        <f>SUM(AE14:AI14)</f>
        <v>16</v>
      </c>
      <c r="AK14" s="9"/>
      <c r="AL14" s="9"/>
      <c r="AM14" s="9"/>
      <c r="AN14" s="9"/>
      <c r="AO14" s="1">
        <f>SUM(AJ14:AN14)</f>
        <v>16</v>
      </c>
      <c r="AP14" s="9"/>
      <c r="AQ14" s="9"/>
      <c r="AR14" s="9"/>
      <c r="AS14" s="9"/>
      <c r="AT14" s="1">
        <f>SUM(AO14:AS14)</f>
        <v>16</v>
      </c>
      <c r="AU14" s="9"/>
      <c r="AV14" s="9"/>
      <c r="AW14" s="9"/>
      <c r="AX14" s="9"/>
      <c r="AY14" s="1">
        <f>SUM(AT14:AX14)</f>
        <v>16</v>
      </c>
      <c r="AZ14" s="9"/>
      <c r="BA14" s="9"/>
      <c r="BB14" s="9"/>
      <c r="BC14" s="9"/>
      <c r="BD14" s="1">
        <f>SUM(AY14:BC14)</f>
        <v>16</v>
      </c>
      <c r="BE14" s="9"/>
      <c r="BF14" s="9"/>
      <c r="BG14" s="9"/>
      <c r="BH14" s="9"/>
      <c r="BI14" s="1">
        <f>SUM(BD14:BH14)</f>
        <v>16</v>
      </c>
      <c r="BJ14" s="9"/>
      <c r="BK14" s="9"/>
      <c r="BL14" s="9"/>
      <c r="BM14" s="9"/>
      <c r="BN14" s="1">
        <f>SUM(BI14:BM14)</f>
        <v>16</v>
      </c>
      <c r="BO14" s="9"/>
      <c r="BP14" s="9"/>
      <c r="BQ14" s="9"/>
      <c r="BR14" s="9"/>
      <c r="BS14" s="1">
        <f>SUM(BN14:BR14)</f>
        <v>16</v>
      </c>
    </row>
    <row r="15" spans="1:71" x14ac:dyDescent="0.25">
      <c r="A15" s="1"/>
      <c r="B15" s="28" t="s">
        <v>230</v>
      </c>
      <c r="C15" s="29">
        <v>12</v>
      </c>
      <c r="D15" s="29">
        <v>791</v>
      </c>
      <c r="E15" s="116">
        <v>34</v>
      </c>
      <c r="F15" s="1"/>
      <c r="G15" s="2">
        <f t="shared" ref="G15:G16" si="16">$BS15/E15</f>
        <v>0.35294117647058826</v>
      </c>
      <c r="H15" s="72">
        <v>12</v>
      </c>
      <c r="I15" s="72">
        <f>+H15+J15</f>
        <v>12</v>
      </c>
      <c r="J15" s="82"/>
      <c r="K15" s="9">
        <v>2023</v>
      </c>
      <c r="L15" s="9">
        <v>2023</v>
      </c>
      <c r="M15" s="9"/>
      <c r="N15" s="9"/>
      <c r="O15" s="9"/>
      <c r="P15" s="72">
        <f>SUM(M15:O15)+H15</f>
        <v>12</v>
      </c>
      <c r="Q15" s="9"/>
      <c r="R15" s="9"/>
      <c r="S15" s="9"/>
      <c r="T15" s="9"/>
      <c r="U15" s="1">
        <f>SUM(P15:T15)</f>
        <v>12</v>
      </c>
      <c r="V15" s="9"/>
      <c r="W15" s="9"/>
      <c r="X15" s="9"/>
      <c r="Y15" s="9"/>
      <c r="Z15" s="1">
        <f>SUM(U15:Y15)</f>
        <v>12</v>
      </c>
      <c r="AA15" s="9"/>
      <c r="AB15" s="9"/>
      <c r="AC15" s="9"/>
      <c r="AD15" s="9"/>
      <c r="AE15" s="1">
        <f>SUM(Z15:AD15)</f>
        <v>12</v>
      </c>
      <c r="AF15" s="9"/>
      <c r="AG15" s="9"/>
      <c r="AH15" s="9"/>
      <c r="AI15" s="9"/>
      <c r="AJ15" s="1">
        <f>SUM(AE15:AI15)</f>
        <v>12</v>
      </c>
      <c r="AK15" s="9"/>
      <c r="AL15" s="9"/>
      <c r="AM15" s="9"/>
      <c r="AN15" s="9"/>
      <c r="AO15" s="1">
        <f>SUM(AJ15:AN15)</f>
        <v>12</v>
      </c>
      <c r="AP15" s="9"/>
      <c r="AQ15" s="9"/>
      <c r="AR15" s="9"/>
      <c r="AS15" s="9"/>
      <c r="AT15" s="1">
        <f>SUM(AO15:AS15)</f>
        <v>12</v>
      </c>
      <c r="AU15" s="9"/>
      <c r="AV15" s="9"/>
      <c r="AW15" s="9"/>
      <c r="AX15" s="9"/>
      <c r="AY15" s="1">
        <f>SUM(AT15:AX15)</f>
        <v>12</v>
      </c>
      <c r="AZ15" s="9"/>
      <c r="BA15" s="9"/>
      <c r="BB15" s="9"/>
      <c r="BC15" s="9"/>
      <c r="BD15" s="1">
        <f>SUM(AY15:BC15)</f>
        <v>12</v>
      </c>
      <c r="BE15" s="9"/>
      <c r="BF15" s="9"/>
      <c r="BG15" s="9"/>
      <c r="BH15" s="9"/>
      <c r="BI15" s="1">
        <f>SUM(BD15:BH15)</f>
        <v>12</v>
      </c>
      <c r="BJ15" s="9"/>
      <c r="BK15" s="9"/>
      <c r="BL15" s="9"/>
      <c r="BM15" s="9"/>
      <c r="BN15" s="1">
        <f>SUM(BI15:BM15)</f>
        <v>12</v>
      </c>
      <c r="BO15" s="9"/>
      <c r="BP15" s="9"/>
      <c r="BQ15" s="9"/>
      <c r="BR15" s="9"/>
      <c r="BS15" s="1">
        <f>SUM(BN15:BR15)</f>
        <v>12</v>
      </c>
    </row>
    <row r="16" spans="1:71" x14ac:dyDescent="0.25">
      <c r="A16" s="1"/>
      <c r="B16" s="28" t="s">
        <v>303</v>
      </c>
      <c r="C16" s="29">
        <v>20</v>
      </c>
      <c r="D16" s="29">
        <v>1273</v>
      </c>
      <c r="E16" s="116">
        <v>26</v>
      </c>
      <c r="F16" s="1"/>
      <c r="G16" s="2">
        <f t="shared" si="16"/>
        <v>0.5</v>
      </c>
      <c r="H16" s="72">
        <v>13</v>
      </c>
      <c r="I16" s="72">
        <f>+H16+J16</f>
        <v>13</v>
      </c>
      <c r="J16" s="82"/>
      <c r="K16" s="9">
        <v>2023</v>
      </c>
      <c r="L16" s="47">
        <v>2023</v>
      </c>
      <c r="M16" s="9"/>
      <c r="N16" s="9"/>
      <c r="O16" s="9"/>
      <c r="P16" s="72">
        <f>SUM(M16:O16)+H16</f>
        <v>13</v>
      </c>
      <c r="Q16" s="9"/>
      <c r="R16" s="9"/>
      <c r="S16" s="9"/>
      <c r="T16" s="9"/>
      <c r="U16" s="1">
        <f>SUM(P16:T16)</f>
        <v>13</v>
      </c>
      <c r="V16" s="9"/>
      <c r="W16" s="9"/>
      <c r="X16" s="9"/>
      <c r="Y16" s="9"/>
      <c r="Z16" s="1">
        <f>SUM(U16:Y16)</f>
        <v>13</v>
      </c>
      <c r="AA16" s="9"/>
      <c r="AB16" s="9"/>
      <c r="AC16" s="9"/>
      <c r="AD16" s="9"/>
      <c r="AE16" s="1">
        <f>SUM(Z16:AD16)</f>
        <v>13</v>
      </c>
      <c r="AF16" s="9"/>
      <c r="AG16" s="9"/>
      <c r="AH16" s="9"/>
      <c r="AI16" s="9"/>
      <c r="AJ16" s="1">
        <f>SUM(AE16:AI16)</f>
        <v>13</v>
      </c>
      <c r="AK16" s="9"/>
      <c r="AL16" s="9"/>
      <c r="AM16" s="9"/>
      <c r="AN16" s="9"/>
      <c r="AO16" s="1">
        <f>SUM(AJ16:AN16)</f>
        <v>13</v>
      </c>
      <c r="AP16" s="9"/>
      <c r="AQ16" s="9"/>
      <c r="AR16" s="9"/>
      <c r="AS16" s="9"/>
      <c r="AT16" s="1">
        <f>SUM(AO16:AS16)</f>
        <v>13</v>
      </c>
      <c r="AU16" s="9"/>
      <c r="AV16" s="9"/>
      <c r="AW16" s="9"/>
      <c r="AX16" s="9"/>
      <c r="AY16" s="1">
        <f>SUM(AT16:AX16)</f>
        <v>13</v>
      </c>
      <c r="AZ16" s="9"/>
      <c r="BA16" s="9"/>
      <c r="BB16" s="9"/>
      <c r="BC16" s="9"/>
      <c r="BD16" s="1">
        <f>SUM(AY16:BC16)</f>
        <v>13</v>
      </c>
      <c r="BE16" s="9"/>
      <c r="BF16" s="9"/>
      <c r="BG16" s="9"/>
      <c r="BH16" s="9"/>
      <c r="BI16" s="1">
        <f>SUM(BD16:BH16)</f>
        <v>13</v>
      </c>
      <c r="BJ16" s="9"/>
      <c r="BK16" s="9"/>
      <c r="BL16" s="9"/>
      <c r="BM16" s="9"/>
      <c r="BN16" s="1">
        <f>SUM(BI16:BM16)</f>
        <v>13</v>
      </c>
      <c r="BO16" s="9"/>
      <c r="BP16" s="9"/>
      <c r="BQ16" s="9"/>
      <c r="BR16" s="9"/>
      <c r="BS16" s="1">
        <f>SUM(BN16:BR16)</f>
        <v>13</v>
      </c>
    </row>
    <row r="17" spans="1:71" x14ac:dyDescent="0.25">
      <c r="A17" s="1"/>
      <c r="B17" s="1"/>
      <c r="C17" s="1"/>
      <c r="D17" s="1"/>
      <c r="E17" s="1"/>
      <c r="F17" s="1"/>
      <c r="G17" s="1"/>
      <c r="H17" s="72"/>
      <c r="I17" s="72"/>
      <c r="J17" s="72"/>
      <c r="K17" s="1"/>
      <c r="L17" s="1"/>
      <c r="M17" s="72">
        <f>SUM(M13:M16)</f>
        <v>0</v>
      </c>
      <c r="N17" s="72">
        <f>SUM(N13:N16)</f>
        <v>0</v>
      </c>
      <c r="O17" s="72">
        <f>SUM(O13:O16)</f>
        <v>0</v>
      </c>
      <c r="P17" s="72">
        <f>SUM(P13:P16)</f>
        <v>41</v>
      </c>
      <c r="Q17" s="72">
        <f t="shared" ref="Q17:BS17" si="17">SUM(Q13:Q16)</f>
        <v>0</v>
      </c>
      <c r="R17" s="72">
        <f t="shared" si="17"/>
        <v>0</v>
      </c>
      <c r="S17" s="72">
        <f t="shared" si="17"/>
        <v>0</v>
      </c>
      <c r="T17" s="72">
        <f t="shared" si="17"/>
        <v>0</v>
      </c>
      <c r="U17" s="72">
        <f t="shared" si="17"/>
        <v>41</v>
      </c>
      <c r="V17" s="72">
        <f t="shared" si="17"/>
        <v>0</v>
      </c>
      <c r="W17" s="72">
        <f t="shared" si="17"/>
        <v>0</v>
      </c>
      <c r="X17" s="72">
        <f t="shared" si="17"/>
        <v>0</v>
      </c>
      <c r="Y17" s="72">
        <f t="shared" si="17"/>
        <v>0</v>
      </c>
      <c r="Z17" s="72">
        <f t="shared" si="17"/>
        <v>41</v>
      </c>
      <c r="AA17" s="72">
        <f t="shared" si="17"/>
        <v>0</v>
      </c>
      <c r="AB17" s="72">
        <f t="shared" si="17"/>
        <v>0</v>
      </c>
      <c r="AC17" s="72">
        <f t="shared" si="17"/>
        <v>0</v>
      </c>
      <c r="AD17" s="72">
        <f t="shared" si="17"/>
        <v>0</v>
      </c>
      <c r="AE17" s="72">
        <f t="shared" si="17"/>
        <v>41</v>
      </c>
      <c r="AF17" s="72">
        <f t="shared" si="17"/>
        <v>0</v>
      </c>
      <c r="AG17" s="72">
        <f t="shared" si="17"/>
        <v>0</v>
      </c>
      <c r="AH17" s="72">
        <f t="shared" si="17"/>
        <v>0</v>
      </c>
      <c r="AI17" s="72">
        <f t="shared" si="17"/>
        <v>0</v>
      </c>
      <c r="AJ17" s="72">
        <f t="shared" si="17"/>
        <v>41</v>
      </c>
      <c r="AK17" s="72">
        <f t="shared" si="17"/>
        <v>0</v>
      </c>
      <c r="AL17" s="72">
        <f t="shared" si="17"/>
        <v>0</v>
      </c>
      <c r="AM17" s="72">
        <f t="shared" si="17"/>
        <v>0</v>
      </c>
      <c r="AN17" s="72">
        <f t="shared" si="17"/>
        <v>0</v>
      </c>
      <c r="AO17" s="72">
        <f t="shared" si="17"/>
        <v>41</v>
      </c>
      <c r="AP17" s="72">
        <f t="shared" si="17"/>
        <v>0</v>
      </c>
      <c r="AQ17" s="72">
        <f t="shared" si="17"/>
        <v>0</v>
      </c>
      <c r="AR17" s="72">
        <f t="shared" si="17"/>
        <v>0</v>
      </c>
      <c r="AS17" s="72">
        <f t="shared" si="17"/>
        <v>0</v>
      </c>
      <c r="AT17" s="72">
        <f t="shared" si="17"/>
        <v>41</v>
      </c>
      <c r="AU17" s="72">
        <f t="shared" si="17"/>
        <v>0</v>
      </c>
      <c r="AV17" s="72">
        <f t="shared" si="17"/>
        <v>0</v>
      </c>
      <c r="AW17" s="72">
        <f t="shared" si="17"/>
        <v>0</v>
      </c>
      <c r="AX17" s="72">
        <f t="shared" si="17"/>
        <v>0</v>
      </c>
      <c r="AY17" s="72">
        <f t="shared" si="17"/>
        <v>41</v>
      </c>
      <c r="AZ17" s="72">
        <f t="shared" si="17"/>
        <v>0</v>
      </c>
      <c r="BA17" s="72">
        <f t="shared" si="17"/>
        <v>0</v>
      </c>
      <c r="BB17" s="72">
        <f t="shared" si="17"/>
        <v>0</v>
      </c>
      <c r="BC17" s="72">
        <f t="shared" si="17"/>
        <v>0</v>
      </c>
      <c r="BD17" s="72">
        <f t="shared" si="17"/>
        <v>41</v>
      </c>
      <c r="BE17" s="72">
        <f t="shared" si="17"/>
        <v>0</v>
      </c>
      <c r="BF17" s="72">
        <f t="shared" si="17"/>
        <v>0</v>
      </c>
      <c r="BG17" s="72">
        <f t="shared" si="17"/>
        <v>0</v>
      </c>
      <c r="BH17" s="72">
        <f t="shared" si="17"/>
        <v>0</v>
      </c>
      <c r="BI17" s="72">
        <f t="shared" si="17"/>
        <v>41</v>
      </c>
      <c r="BJ17" s="72">
        <f t="shared" si="17"/>
        <v>0</v>
      </c>
      <c r="BK17" s="72">
        <f t="shared" si="17"/>
        <v>0</v>
      </c>
      <c r="BL17" s="72">
        <f t="shared" si="17"/>
        <v>0</v>
      </c>
      <c r="BM17" s="72">
        <f t="shared" si="17"/>
        <v>0</v>
      </c>
      <c r="BN17" s="72">
        <f t="shared" si="17"/>
        <v>41</v>
      </c>
      <c r="BO17" s="72">
        <f t="shared" si="17"/>
        <v>0</v>
      </c>
      <c r="BP17" s="72">
        <f t="shared" si="17"/>
        <v>0</v>
      </c>
      <c r="BQ17" s="72">
        <f t="shared" si="17"/>
        <v>0</v>
      </c>
      <c r="BR17" s="72">
        <f t="shared" si="17"/>
        <v>0</v>
      </c>
      <c r="BS17" s="72">
        <f t="shared" si="17"/>
        <v>41</v>
      </c>
    </row>
    <row r="18" spans="1:71" x14ac:dyDescent="0.25">
      <c r="A18" s="1"/>
      <c r="B18" s="1" t="s">
        <v>229</v>
      </c>
      <c r="C18" s="1">
        <f>COUNT(C14:C16)</f>
        <v>3</v>
      </c>
      <c r="D18" s="1"/>
      <c r="E18" s="1">
        <f>SUM(E13:E16)</f>
        <v>98</v>
      </c>
      <c r="F18" s="1">
        <f>SUM(E13:E16)+1</f>
        <v>99</v>
      </c>
      <c r="G18" s="2">
        <f>$BS17/F18</f>
        <v>0.41414141414141414</v>
      </c>
      <c r="H18" s="72">
        <f>SUM(H13:H16)</f>
        <v>41</v>
      </c>
      <c r="I18" s="72">
        <f>SUM(I13:I16)</f>
        <v>41</v>
      </c>
      <c r="J18" s="72">
        <f>SUM(J13:J16)</f>
        <v>0</v>
      </c>
      <c r="K18" s="1"/>
      <c r="L18" s="1"/>
      <c r="M18" s="1"/>
      <c r="N18" s="1"/>
      <c r="O18" s="1"/>
      <c r="P18" s="2">
        <f>P17/F18</f>
        <v>0.41414141414141414</v>
      </c>
      <c r="Q18" s="1"/>
      <c r="R18" s="1">
        <f>M17+R17</f>
        <v>0</v>
      </c>
      <c r="S18" s="1">
        <f>N17+S17</f>
        <v>0</v>
      </c>
      <c r="T18" s="1">
        <f>O17+T17</f>
        <v>0</v>
      </c>
      <c r="U18" s="2">
        <f>U17/F18</f>
        <v>0.41414141414141414</v>
      </c>
      <c r="V18" s="1"/>
      <c r="W18" s="1">
        <f>R18+W17</f>
        <v>0</v>
      </c>
      <c r="X18" s="1">
        <f>S18+X17</f>
        <v>0</v>
      </c>
      <c r="Y18" s="1">
        <f>T18+Y17</f>
        <v>0</v>
      </c>
      <c r="Z18" s="2">
        <f>Z17/F18</f>
        <v>0.41414141414141414</v>
      </c>
      <c r="AA18" s="1"/>
      <c r="AB18" s="1">
        <f>W18+AB17</f>
        <v>0</v>
      </c>
      <c r="AC18" s="1">
        <f>X18+AC17</f>
        <v>0</v>
      </c>
      <c r="AD18" s="1">
        <f>Y18+AD17</f>
        <v>0</v>
      </c>
      <c r="AE18" s="2">
        <f>AE17/F18</f>
        <v>0.41414141414141414</v>
      </c>
      <c r="AF18" s="1"/>
      <c r="AG18" s="1">
        <f>AB18+AG17</f>
        <v>0</v>
      </c>
      <c r="AH18" s="1">
        <f>AC18+AH17</f>
        <v>0</v>
      </c>
      <c r="AI18" s="1">
        <f>AD18+AI17</f>
        <v>0</v>
      </c>
      <c r="AJ18" s="2">
        <f>AJ17/F18</f>
        <v>0.41414141414141414</v>
      </c>
      <c r="AK18" s="1"/>
      <c r="AL18" s="1">
        <f>AG18+AL17</f>
        <v>0</v>
      </c>
      <c r="AM18" s="1">
        <f>AH18+AM17</f>
        <v>0</v>
      </c>
      <c r="AN18" s="1">
        <f>AI18+AN17</f>
        <v>0</v>
      </c>
      <c r="AO18" s="2">
        <f>AO17/F18</f>
        <v>0.41414141414141414</v>
      </c>
      <c r="AP18" s="1"/>
      <c r="AQ18" s="1">
        <f>AL18+AQ17</f>
        <v>0</v>
      </c>
      <c r="AR18" s="1">
        <f>AM18+AR17</f>
        <v>0</v>
      </c>
      <c r="AS18" s="1">
        <f>AN18+AS17</f>
        <v>0</v>
      </c>
      <c r="AT18" s="2">
        <f>AT17/F18</f>
        <v>0.41414141414141414</v>
      </c>
      <c r="AU18" s="1"/>
      <c r="AV18" s="1">
        <f>AQ18+AV17</f>
        <v>0</v>
      </c>
      <c r="AW18" s="1">
        <f>AR18+AW17</f>
        <v>0</v>
      </c>
      <c r="AX18" s="1">
        <f>AS18+AX17</f>
        <v>0</v>
      </c>
      <c r="AY18" s="2">
        <f>AY17/F18</f>
        <v>0.41414141414141414</v>
      </c>
      <c r="AZ18" s="1"/>
      <c r="BA18" s="1">
        <f>AV18+BA17</f>
        <v>0</v>
      </c>
      <c r="BB18" s="1">
        <f>AW18+BB17</f>
        <v>0</v>
      </c>
      <c r="BC18" s="1">
        <f>AX18+BC17</f>
        <v>0</v>
      </c>
      <c r="BD18" s="2">
        <f>BD17/F18</f>
        <v>0.41414141414141414</v>
      </c>
      <c r="BE18" s="1"/>
      <c r="BF18" s="1">
        <f>BA18+BF17</f>
        <v>0</v>
      </c>
      <c r="BG18" s="1">
        <f>BB18+BG17</f>
        <v>0</v>
      </c>
      <c r="BH18" s="1">
        <f>BC18+BH17</f>
        <v>0</v>
      </c>
      <c r="BI18" s="2">
        <f>BI17/F18</f>
        <v>0.41414141414141414</v>
      </c>
      <c r="BJ18" s="1"/>
      <c r="BK18" s="1">
        <f>BF18+BK17</f>
        <v>0</v>
      </c>
      <c r="BL18" s="1">
        <f>BG18+BL17</f>
        <v>0</v>
      </c>
      <c r="BM18" s="1">
        <f>BH18+BM17</f>
        <v>0</v>
      </c>
      <c r="BN18" s="2">
        <f>BN17/F18</f>
        <v>0.41414141414141414</v>
      </c>
      <c r="BO18" s="1"/>
      <c r="BP18" s="1">
        <f>BK18+BP17</f>
        <v>0</v>
      </c>
      <c r="BQ18" s="1">
        <f>BL18+BQ17</f>
        <v>0</v>
      </c>
      <c r="BR18" s="1">
        <f>BM18+BR17</f>
        <v>0</v>
      </c>
      <c r="BS18" s="2">
        <f>BS17/F18</f>
        <v>0.41414141414141414</v>
      </c>
    </row>
  </sheetData>
  <mergeCells count="12">
    <mergeCell ref="BO1:BS1"/>
    <mergeCell ref="AK1:AO1"/>
    <mergeCell ref="M1:P1"/>
    <mergeCell ref="Q1:U1"/>
    <mergeCell ref="V1:Z1"/>
    <mergeCell ref="AA1:AE1"/>
    <mergeCell ref="AF1:AJ1"/>
    <mergeCell ref="AP1:AT1"/>
    <mergeCell ref="AU1:AY1"/>
    <mergeCell ref="AZ1:BD1"/>
    <mergeCell ref="BE1:BI1"/>
    <mergeCell ref="BJ1:BN1"/>
  </mergeCells>
  <phoneticPr fontId="9" type="noConversion"/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BS24"/>
  <sheetViews>
    <sheetView zoomScale="140" zoomScaleNormal="140" workbookViewId="0">
      <pane xSplit="12" ySplit="2" topLeftCell="AM3" activePane="bottomRight" state="frozen"/>
      <selection activeCell="A19" sqref="A19:XFD48"/>
      <selection pane="topRight" activeCell="A19" sqref="A19:XFD48"/>
      <selection pane="bottomLeft" activeCell="A19" sqref="A19:XFD48"/>
      <selection pane="bottomRight" activeCell="AP18" sqref="AP18"/>
    </sheetView>
  </sheetViews>
  <sheetFormatPr defaultColWidth="8.85546875" defaultRowHeight="15" x14ac:dyDescent="0.25"/>
  <cols>
    <col min="1" max="1" width="10.85546875" bestFit="1" customWidth="1"/>
    <col min="2" max="2" width="15.7109375" bestFit="1" customWidth="1"/>
    <col min="3" max="3" width="4.42578125" customWidth="1"/>
    <col min="4" max="4" width="8.7109375" hidden="1" customWidth="1"/>
    <col min="5" max="5" width="5.42578125" customWidth="1"/>
    <col min="6" max="6" width="5.140625" bestFit="1" customWidth="1"/>
    <col min="7" max="7" width="8.42578125" customWidth="1"/>
    <col min="8" max="8" width="5.140625" style="80" customWidth="1"/>
    <col min="9" max="9" width="8" style="80" customWidth="1"/>
    <col min="10" max="10" width="5" style="80" customWidth="1"/>
    <col min="11" max="11" width="5.42578125" customWidth="1"/>
    <col min="12" max="12" width="8.28515625" bestFit="1" customWidth="1"/>
    <col min="13" max="15" width="3" customWidth="1"/>
    <col min="16" max="16" width="7.140625" customWidth="1"/>
    <col min="17" max="17" width="3.85546875" customWidth="1"/>
    <col min="18" max="20" width="3" customWidth="1"/>
    <col min="21" max="21" width="7.140625" customWidth="1"/>
    <col min="22" max="25" width="3" customWidth="1"/>
    <col min="26" max="26" width="7.140625" customWidth="1"/>
    <col min="27" max="30" width="3" customWidth="1"/>
    <col min="31" max="31" width="7.140625" customWidth="1"/>
    <col min="32" max="35" width="3" customWidth="1"/>
    <col min="36" max="36" width="7.140625" customWidth="1"/>
    <col min="37" max="40" width="3" customWidth="1"/>
    <col min="41" max="41" width="7.140625" customWidth="1"/>
    <col min="42" max="45" width="3" customWidth="1"/>
    <col min="46" max="46" width="7.5703125" customWidth="1"/>
    <col min="47" max="50" width="3" customWidth="1"/>
    <col min="51" max="51" width="7.28515625" customWidth="1"/>
    <col min="52" max="55" width="3" customWidth="1"/>
    <col min="56" max="56" width="7.5703125" customWidth="1"/>
    <col min="57" max="60" width="3" customWidth="1"/>
    <col min="61" max="61" width="7.140625" customWidth="1"/>
    <col min="62" max="63" width="3" customWidth="1"/>
    <col min="64" max="64" width="4.85546875" customWidth="1"/>
    <col min="65" max="65" width="3" customWidth="1"/>
    <col min="66" max="66" width="7.140625" customWidth="1"/>
    <col min="67" max="68" width="3" customWidth="1"/>
    <col min="69" max="69" width="4.28515625" customWidth="1"/>
    <col min="70" max="70" width="3" customWidth="1"/>
    <col min="71" max="71" width="7.140625" customWidth="1"/>
  </cols>
  <sheetData>
    <row r="1" spans="1:71" x14ac:dyDescent="0.25">
      <c r="A1" s="33"/>
      <c r="B1" s="33"/>
      <c r="C1" s="33"/>
      <c r="D1" s="33"/>
      <c r="E1" s="33"/>
      <c r="F1" s="33"/>
      <c r="G1" s="33"/>
      <c r="H1" s="78"/>
      <c r="I1" s="78"/>
      <c r="J1" s="78"/>
      <c r="K1" s="33"/>
      <c r="L1" s="33"/>
      <c r="M1" s="279" t="s">
        <v>320</v>
      </c>
      <c r="N1" s="280"/>
      <c r="O1" s="280"/>
      <c r="P1" s="281"/>
      <c r="Q1" s="279" t="s">
        <v>121</v>
      </c>
      <c r="R1" s="280"/>
      <c r="S1" s="280"/>
      <c r="T1" s="280"/>
      <c r="U1" s="281"/>
      <c r="V1" s="279" t="s">
        <v>276</v>
      </c>
      <c r="W1" s="280"/>
      <c r="X1" s="280"/>
      <c r="Y1" s="280"/>
      <c r="Z1" s="281"/>
      <c r="AA1" s="279" t="s">
        <v>135</v>
      </c>
      <c r="AB1" s="280"/>
      <c r="AC1" s="280"/>
      <c r="AD1" s="280"/>
      <c r="AE1" s="281"/>
      <c r="AF1" s="279" t="s">
        <v>136</v>
      </c>
      <c r="AG1" s="280"/>
      <c r="AH1" s="280"/>
      <c r="AI1" s="280"/>
      <c r="AJ1" s="281"/>
      <c r="AK1" s="279" t="s">
        <v>70</v>
      </c>
      <c r="AL1" s="280"/>
      <c r="AM1" s="280"/>
      <c r="AN1" s="280"/>
      <c r="AO1" s="281"/>
      <c r="AP1" s="279" t="s">
        <v>71</v>
      </c>
      <c r="AQ1" s="280"/>
      <c r="AR1" s="280"/>
      <c r="AS1" s="280"/>
      <c r="AT1" s="281"/>
      <c r="AU1" s="279" t="s">
        <v>48</v>
      </c>
      <c r="AV1" s="280"/>
      <c r="AW1" s="280"/>
      <c r="AX1" s="280"/>
      <c r="AY1" s="281"/>
      <c r="AZ1" s="279" t="s">
        <v>49</v>
      </c>
      <c r="BA1" s="280"/>
      <c r="BB1" s="280"/>
      <c r="BC1" s="280"/>
      <c r="BD1" s="281"/>
      <c r="BE1" s="279" t="s">
        <v>43</v>
      </c>
      <c r="BF1" s="280"/>
      <c r="BG1" s="280"/>
      <c r="BH1" s="280"/>
      <c r="BI1" s="281"/>
      <c r="BJ1" s="279" t="s">
        <v>212</v>
      </c>
      <c r="BK1" s="280"/>
      <c r="BL1" s="280"/>
      <c r="BM1" s="280"/>
      <c r="BN1" s="281"/>
      <c r="BO1" s="279" t="s">
        <v>300</v>
      </c>
      <c r="BP1" s="280"/>
      <c r="BQ1" s="280"/>
      <c r="BR1" s="280"/>
      <c r="BS1" s="281"/>
    </row>
    <row r="2" spans="1:71" s="15" customFormat="1" ht="30" customHeight="1" thickBot="1" x14ac:dyDescent="0.3">
      <c r="A2" s="6" t="s">
        <v>51</v>
      </c>
      <c r="B2" s="6" t="s">
        <v>9</v>
      </c>
      <c r="C2" s="6" t="s">
        <v>60</v>
      </c>
      <c r="D2" s="6" t="s">
        <v>61</v>
      </c>
      <c r="E2" s="73" t="s">
        <v>339</v>
      </c>
      <c r="F2" s="7" t="s">
        <v>154</v>
      </c>
      <c r="G2" s="7" t="s">
        <v>138</v>
      </c>
      <c r="H2" s="79" t="s">
        <v>338</v>
      </c>
      <c r="I2" s="79" t="s">
        <v>337</v>
      </c>
      <c r="J2" s="79" t="s">
        <v>139</v>
      </c>
      <c r="K2" s="6" t="s">
        <v>255</v>
      </c>
      <c r="L2" s="6" t="s">
        <v>165</v>
      </c>
      <c r="M2" s="7" t="s">
        <v>192</v>
      </c>
      <c r="N2" s="7" t="s">
        <v>193</v>
      </c>
      <c r="O2" s="7" t="s">
        <v>108</v>
      </c>
      <c r="P2" s="7" t="s">
        <v>109</v>
      </c>
      <c r="Q2" s="7" t="s">
        <v>110</v>
      </c>
      <c r="R2" s="7" t="s">
        <v>192</v>
      </c>
      <c r="S2" s="7" t="s">
        <v>193</v>
      </c>
      <c r="T2" s="7" t="s">
        <v>108</v>
      </c>
      <c r="U2" s="7" t="s">
        <v>109</v>
      </c>
      <c r="V2" s="7" t="s">
        <v>110</v>
      </c>
      <c r="W2" s="7" t="s">
        <v>192</v>
      </c>
      <c r="X2" s="7" t="s">
        <v>193</v>
      </c>
      <c r="Y2" s="7" t="s">
        <v>108</v>
      </c>
      <c r="Z2" s="7" t="s">
        <v>109</v>
      </c>
      <c r="AA2" s="7" t="s">
        <v>110</v>
      </c>
      <c r="AB2" s="7" t="s">
        <v>192</v>
      </c>
      <c r="AC2" s="7" t="s">
        <v>193</v>
      </c>
      <c r="AD2" s="7" t="s">
        <v>108</v>
      </c>
      <c r="AE2" s="7" t="s">
        <v>109</v>
      </c>
      <c r="AF2" s="7" t="s">
        <v>110</v>
      </c>
      <c r="AG2" s="7" t="s">
        <v>192</v>
      </c>
      <c r="AH2" s="7" t="s">
        <v>193</v>
      </c>
      <c r="AI2" s="7" t="s">
        <v>108</v>
      </c>
      <c r="AJ2" s="7" t="s">
        <v>109</v>
      </c>
      <c r="AK2" s="7" t="s">
        <v>110</v>
      </c>
      <c r="AL2" s="7" t="s">
        <v>192</v>
      </c>
      <c r="AM2" s="7" t="s">
        <v>193</v>
      </c>
      <c r="AN2" s="7" t="s">
        <v>108</v>
      </c>
      <c r="AO2" s="7" t="s">
        <v>109</v>
      </c>
      <c r="AP2" s="7" t="s">
        <v>110</v>
      </c>
      <c r="AQ2" s="7" t="s">
        <v>192</v>
      </c>
      <c r="AR2" s="7" t="s">
        <v>193</v>
      </c>
      <c r="AS2" s="7" t="s">
        <v>108</v>
      </c>
      <c r="AT2" s="7" t="s">
        <v>109</v>
      </c>
      <c r="AU2" s="7" t="s">
        <v>110</v>
      </c>
      <c r="AV2" s="7" t="s">
        <v>192</v>
      </c>
      <c r="AW2" s="7" t="s">
        <v>193</v>
      </c>
      <c r="AX2" s="7" t="s">
        <v>108</v>
      </c>
      <c r="AY2" s="7" t="s">
        <v>109</v>
      </c>
      <c r="AZ2" s="7" t="s">
        <v>110</v>
      </c>
      <c r="BA2" s="7" t="s">
        <v>192</v>
      </c>
      <c r="BB2" s="7" t="s">
        <v>193</v>
      </c>
      <c r="BC2" s="7" t="s">
        <v>108</v>
      </c>
      <c r="BD2" s="7" t="s">
        <v>109</v>
      </c>
      <c r="BE2" s="7" t="s">
        <v>110</v>
      </c>
      <c r="BF2" s="7" t="s">
        <v>192</v>
      </c>
      <c r="BG2" s="7" t="s">
        <v>193</v>
      </c>
      <c r="BH2" s="7" t="s">
        <v>108</v>
      </c>
      <c r="BI2" s="7" t="s">
        <v>109</v>
      </c>
      <c r="BJ2" s="7" t="s">
        <v>110</v>
      </c>
      <c r="BK2" s="7" t="s">
        <v>192</v>
      </c>
      <c r="BL2" s="7" t="s">
        <v>193</v>
      </c>
      <c r="BM2" s="7" t="s">
        <v>108</v>
      </c>
      <c r="BN2" s="7" t="s">
        <v>109</v>
      </c>
      <c r="BO2" s="7" t="s">
        <v>110</v>
      </c>
      <c r="BP2" s="7" t="s">
        <v>192</v>
      </c>
      <c r="BQ2" s="7" t="s">
        <v>193</v>
      </c>
      <c r="BR2" s="7" t="s">
        <v>108</v>
      </c>
      <c r="BS2" s="7" t="s">
        <v>109</v>
      </c>
    </row>
    <row r="3" spans="1:71" x14ac:dyDescent="0.25">
      <c r="A3" s="3" t="s">
        <v>99</v>
      </c>
      <c r="B3" s="4"/>
      <c r="C3" s="4"/>
      <c r="D3" s="4"/>
      <c r="E3" s="34"/>
      <c r="F3" s="4"/>
      <c r="G3" s="5"/>
      <c r="H3" s="77"/>
      <c r="I3" s="77"/>
      <c r="J3" s="81"/>
      <c r="K3" s="8">
        <v>2023</v>
      </c>
      <c r="L3" s="8">
        <v>2023</v>
      </c>
      <c r="M3" s="8"/>
      <c r="N3" s="8"/>
      <c r="O3" s="8"/>
      <c r="P3" s="77">
        <f>+H3</f>
        <v>0</v>
      </c>
      <c r="Q3" s="8"/>
      <c r="R3" s="8"/>
      <c r="S3" s="8"/>
      <c r="T3" s="8"/>
      <c r="U3" s="1">
        <f>SUM(P3:T3)</f>
        <v>0</v>
      </c>
      <c r="V3" s="8"/>
      <c r="W3" s="8"/>
      <c r="X3" s="8"/>
      <c r="Y3" s="8"/>
      <c r="Z3" s="1">
        <f>SUM(U3:Y3)</f>
        <v>0</v>
      </c>
      <c r="AA3" s="8"/>
      <c r="AB3" s="8"/>
      <c r="AC3" s="8"/>
      <c r="AD3" s="8"/>
      <c r="AE3" s="1">
        <f>SUM(Z3:AD3)</f>
        <v>0</v>
      </c>
      <c r="AF3" s="8"/>
      <c r="AG3" s="8"/>
      <c r="AH3" s="8"/>
      <c r="AI3" s="8"/>
      <c r="AJ3" s="1">
        <f>SUM(AE3:AI3)</f>
        <v>0</v>
      </c>
      <c r="AK3" s="8"/>
      <c r="AL3" s="8"/>
      <c r="AM3" s="8"/>
      <c r="AN3" s="8"/>
      <c r="AO3" s="1">
        <f>SUM(AJ3:AN3)</f>
        <v>0</v>
      </c>
      <c r="AP3" s="8"/>
      <c r="AQ3" s="8"/>
      <c r="AR3" s="8"/>
      <c r="AS3" s="8"/>
      <c r="AT3" s="1">
        <f>SUM(AO3:AS3)</f>
        <v>0</v>
      </c>
      <c r="AU3" s="8"/>
      <c r="AV3" s="8"/>
      <c r="AW3" s="8"/>
      <c r="AX3" s="8"/>
      <c r="AY3" s="1">
        <f>SUM(AT3:AX3)</f>
        <v>0</v>
      </c>
      <c r="AZ3" s="8"/>
      <c r="BA3" s="8"/>
      <c r="BB3" s="8"/>
      <c r="BC3" s="8"/>
      <c r="BD3" s="1">
        <f>SUM(AY3:BC3)</f>
        <v>0</v>
      </c>
      <c r="BE3" s="8"/>
      <c r="BF3" s="8"/>
      <c r="BG3" s="8"/>
      <c r="BH3" s="8"/>
      <c r="BI3" s="1">
        <f>SUM(BD3:BH3)</f>
        <v>0</v>
      </c>
      <c r="BJ3" s="8"/>
      <c r="BK3" s="8"/>
      <c r="BL3" s="8"/>
      <c r="BM3" s="8"/>
      <c r="BN3" s="1">
        <f>SUM(BI3:BM3)</f>
        <v>0</v>
      </c>
      <c r="BO3" s="8"/>
      <c r="BP3" s="8"/>
      <c r="BQ3" s="8"/>
      <c r="BR3" s="8"/>
      <c r="BS3" s="1">
        <f>SUM(BN3:BR3)</f>
        <v>0</v>
      </c>
    </row>
    <row r="4" spans="1:71" x14ac:dyDescent="0.25">
      <c r="A4" s="1"/>
      <c r="B4" s="28" t="s">
        <v>272</v>
      </c>
      <c r="C4" s="29">
        <v>4</v>
      </c>
      <c r="D4" s="29">
        <v>4895</v>
      </c>
      <c r="E4" s="116">
        <v>42</v>
      </c>
      <c r="F4" s="1"/>
      <c r="G4" s="5">
        <f>$BS4/E4</f>
        <v>0.42857142857142855</v>
      </c>
      <c r="H4" s="77">
        <v>13</v>
      </c>
      <c r="I4" s="77">
        <f>+H4+J4</f>
        <v>15</v>
      </c>
      <c r="J4" s="82">
        <v>2</v>
      </c>
      <c r="K4" s="8">
        <v>2023</v>
      </c>
      <c r="L4" s="8">
        <v>2023</v>
      </c>
      <c r="M4" s="9"/>
      <c r="N4" s="9"/>
      <c r="O4" s="9"/>
      <c r="P4" s="72">
        <f>SUM(M4:O4)+H4</f>
        <v>13</v>
      </c>
      <c r="Q4" s="9"/>
      <c r="R4" s="9"/>
      <c r="S4" s="9"/>
      <c r="T4" s="9"/>
      <c r="U4" s="1">
        <f>SUM(P4:T4)</f>
        <v>13</v>
      </c>
      <c r="V4" s="9"/>
      <c r="W4" s="9"/>
      <c r="X4" s="9"/>
      <c r="Y4" s="9"/>
      <c r="Z4" s="1">
        <f>SUM(U4:Y4)</f>
        <v>13</v>
      </c>
      <c r="AA4" s="9">
        <v>1</v>
      </c>
      <c r="AB4" s="9"/>
      <c r="AC4" s="9">
        <v>3</v>
      </c>
      <c r="AD4" s="9"/>
      <c r="AE4" s="1">
        <f>SUM(Z4:AD4)</f>
        <v>17</v>
      </c>
      <c r="AF4" s="9"/>
      <c r="AG4" s="9"/>
      <c r="AH4" s="9"/>
      <c r="AI4" s="9"/>
      <c r="AJ4" s="1">
        <f>SUM(AE4:AI4)</f>
        <v>17</v>
      </c>
      <c r="AK4" s="9">
        <v>1</v>
      </c>
      <c r="AL4" s="9"/>
      <c r="AM4" s="9"/>
      <c r="AN4" s="9"/>
      <c r="AO4" s="1">
        <f>SUM(AJ4:AN4)</f>
        <v>18</v>
      </c>
      <c r="AP4" s="9"/>
      <c r="AQ4" s="9"/>
      <c r="AR4" s="9"/>
      <c r="AS4" s="9"/>
      <c r="AT4" s="1">
        <f>SUM(AO4:AS4)</f>
        <v>18</v>
      </c>
      <c r="AU4" s="9"/>
      <c r="AV4" s="9"/>
      <c r="AW4" s="9"/>
      <c r="AX4" s="9"/>
      <c r="AY4" s="1">
        <f>SUM(AT4:AX4)</f>
        <v>18</v>
      </c>
      <c r="AZ4" s="9"/>
      <c r="BA4" s="9"/>
      <c r="BB4" s="9"/>
      <c r="BC4" s="9"/>
      <c r="BD4" s="1">
        <f>SUM(AY4:BC4)</f>
        <v>18</v>
      </c>
      <c r="BE4" s="9"/>
      <c r="BF4" s="9"/>
      <c r="BG4" s="9"/>
      <c r="BH4" s="9"/>
      <c r="BI4" s="1">
        <f>SUM(BD4:BH4)</f>
        <v>18</v>
      </c>
      <c r="BJ4" s="9"/>
      <c r="BK4" s="9"/>
      <c r="BL4" s="9"/>
      <c r="BM4" s="9"/>
      <c r="BN4" s="1">
        <f>SUM(BI4:BM4)</f>
        <v>18</v>
      </c>
      <c r="BO4" s="9"/>
      <c r="BP4" s="9"/>
      <c r="BQ4" s="9"/>
      <c r="BR4" s="9"/>
      <c r="BS4" s="1">
        <f>SUM(BN4:BR4)</f>
        <v>18</v>
      </c>
    </row>
    <row r="5" spans="1:71" x14ac:dyDescent="0.25">
      <c r="A5" s="1"/>
      <c r="B5" s="28" t="s">
        <v>273</v>
      </c>
      <c r="C5" s="29">
        <v>5</v>
      </c>
      <c r="D5" s="29">
        <v>8422</v>
      </c>
      <c r="E5" s="30">
        <v>47</v>
      </c>
      <c r="F5" s="1"/>
      <c r="G5" s="5">
        <f t="shared" ref="G5:G7" si="0">$BS5/E5</f>
        <v>0.51063829787234039</v>
      </c>
      <c r="H5" s="77">
        <v>23</v>
      </c>
      <c r="I5" s="77">
        <f>+H5+J5</f>
        <v>24</v>
      </c>
      <c r="J5" s="82">
        <v>1</v>
      </c>
      <c r="K5" s="8">
        <v>2023</v>
      </c>
      <c r="L5" s="8">
        <v>2023</v>
      </c>
      <c r="M5" s="9"/>
      <c r="N5" s="9"/>
      <c r="O5" s="9"/>
      <c r="P5" s="72">
        <f>SUM(M5:O5)+H5</f>
        <v>23</v>
      </c>
      <c r="Q5" s="9"/>
      <c r="R5" s="9"/>
      <c r="S5" s="9"/>
      <c r="T5" s="9"/>
      <c r="U5" s="1">
        <f>SUM(P5:T5)</f>
        <v>23</v>
      </c>
      <c r="V5" s="9"/>
      <c r="W5" s="9"/>
      <c r="X5" s="9"/>
      <c r="Y5" s="9"/>
      <c r="Z5" s="1">
        <f>SUM(U5:Y5)</f>
        <v>23</v>
      </c>
      <c r="AA5" s="9"/>
      <c r="AB5" s="9"/>
      <c r="AC5" s="9"/>
      <c r="AD5" s="9"/>
      <c r="AE5" s="1">
        <f>SUM(Z5:AD5)</f>
        <v>23</v>
      </c>
      <c r="AF5" s="9"/>
      <c r="AG5" s="9"/>
      <c r="AH5" s="9"/>
      <c r="AI5" s="9"/>
      <c r="AJ5" s="1">
        <f>SUM(AE5:AI5)</f>
        <v>23</v>
      </c>
      <c r="AK5" s="9">
        <v>1</v>
      </c>
      <c r="AL5" s="9"/>
      <c r="AM5" s="9"/>
      <c r="AN5" s="9"/>
      <c r="AO5" s="1">
        <f>SUM(AJ5:AN5)</f>
        <v>24</v>
      </c>
      <c r="AP5" s="9"/>
      <c r="AQ5" s="9"/>
      <c r="AR5" s="9"/>
      <c r="AS5" s="9"/>
      <c r="AT5" s="1">
        <f>SUM(AO5:AS5)</f>
        <v>24</v>
      </c>
      <c r="AU5" s="9"/>
      <c r="AV5" s="9"/>
      <c r="AW5" s="9"/>
      <c r="AX5" s="9"/>
      <c r="AY5" s="1">
        <f>SUM(AT5:AX5)</f>
        <v>24</v>
      </c>
      <c r="AZ5" s="9"/>
      <c r="BA5" s="9"/>
      <c r="BB5" s="9"/>
      <c r="BC5" s="9"/>
      <c r="BD5" s="1">
        <f>SUM(AY5:BC5)</f>
        <v>24</v>
      </c>
      <c r="BE5" s="9"/>
      <c r="BF5" s="9"/>
      <c r="BG5" s="9"/>
      <c r="BH5" s="9"/>
      <c r="BI5" s="1">
        <f>SUM(BD5:BH5)</f>
        <v>24</v>
      </c>
      <c r="BJ5" s="9"/>
      <c r="BK5" s="9"/>
      <c r="BL5" s="9"/>
      <c r="BM5" s="9"/>
      <c r="BN5" s="1">
        <f>SUM(BI5:BM5)</f>
        <v>24</v>
      </c>
      <c r="BO5" s="9"/>
      <c r="BP5" s="9"/>
      <c r="BQ5" s="9"/>
      <c r="BR5" s="9"/>
      <c r="BS5" s="1">
        <f>SUM(BN5:BR5)</f>
        <v>24</v>
      </c>
    </row>
    <row r="6" spans="1:71" x14ac:dyDescent="0.25">
      <c r="A6" s="1"/>
      <c r="B6" s="28" t="s">
        <v>270</v>
      </c>
      <c r="C6" s="29">
        <v>9</v>
      </c>
      <c r="D6" s="29">
        <v>2108</v>
      </c>
      <c r="E6" s="116">
        <v>30</v>
      </c>
      <c r="F6" s="1"/>
      <c r="G6" s="5">
        <f t="shared" si="0"/>
        <v>0.33333333333333331</v>
      </c>
      <c r="H6" s="77">
        <v>9</v>
      </c>
      <c r="I6" s="77">
        <f>+H6+J6</f>
        <v>9</v>
      </c>
      <c r="J6" s="82"/>
      <c r="K6" s="8">
        <v>2023</v>
      </c>
      <c r="L6" s="8">
        <v>2023</v>
      </c>
      <c r="M6" s="9"/>
      <c r="N6" s="9"/>
      <c r="O6" s="9"/>
      <c r="P6" s="72">
        <f>SUM(M6:O6)+H6</f>
        <v>9</v>
      </c>
      <c r="Q6" s="9"/>
      <c r="R6" s="9"/>
      <c r="S6" s="9"/>
      <c r="T6" s="9"/>
      <c r="U6" s="1">
        <f>SUM(P6:T6)</f>
        <v>9</v>
      </c>
      <c r="V6" s="9"/>
      <c r="W6" s="9"/>
      <c r="X6" s="9">
        <v>1</v>
      </c>
      <c r="Y6" s="9"/>
      <c r="Z6" s="1">
        <f>SUM(U6:Y6)</f>
        <v>10</v>
      </c>
      <c r="AA6" s="9"/>
      <c r="AB6" s="9"/>
      <c r="AC6" s="9"/>
      <c r="AD6" s="9"/>
      <c r="AE6" s="1">
        <f>SUM(Z6:AD6)</f>
        <v>10</v>
      </c>
      <c r="AF6" s="9"/>
      <c r="AG6" s="9"/>
      <c r="AH6" s="9"/>
      <c r="AI6" s="9"/>
      <c r="AJ6" s="1">
        <f>SUM(AE6:AI6)</f>
        <v>10</v>
      </c>
      <c r="AK6" s="9"/>
      <c r="AL6" s="9"/>
      <c r="AM6" s="9"/>
      <c r="AN6" s="9"/>
      <c r="AO6" s="1">
        <f>SUM(AJ6:AN6)</f>
        <v>10</v>
      </c>
      <c r="AP6" s="9"/>
      <c r="AQ6" s="9"/>
      <c r="AR6" s="9"/>
      <c r="AS6" s="9"/>
      <c r="AT6" s="1">
        <f>SUM(AO6:AS6)</f>
        <v>10</v>
      </c>
      <c r="AU6" s="9"/>
      <c r="AV6" s="9"/>
      <c r="AW6" s="9"/>
      <c r="AX6" s="9"/>
      <c r="AY6" s="1">
        <f>SUM(AT6:AX6)</f>
        <v>10</v>
      </c>
      <c r="AZ6" s="9"/>
      <c r="BA6" s="9"/>
      <c r="BB6" s="9"/>
      <c r="BC6" s="9"/>
      <c r="BD6" s="1">
        <f>SUM(AY6:BC6)</f>
        <v>10</v>
      </c>
      <c r="BE6" s="9"/>
      <c r="BF6" s="9"/>
      <c r="BG6" s="9"/>
      <c r="BH6" s="9"/>
      <c r="BI6" s="1">
        <f>SUM(BD6:BH6)</f>
        <v>10</v>
      </c>
      <c r="BJ6" s="9"/>
      <c r="BK6" s="9"/>
      <c r="BL6" s="9"/>
      <c r="BM6" s="9"/>
      <c r="BN6" s="1">
        <f>SUM(BI6:BM6)</f>
        <v>10</v>
      </c>
      <c r="BO6" s="9"/>
      <c r="BP6" s="9"/>
      <c r="BQ6" s="9"/>
      <c r="BR6" s="9"/>
      <c r="BS6" s="1">
        <f>SUM(BN6:BR6)</f>
        <v>10</v>
      </c>
    </row>
    <row r="7" spans="1:71" x14ac:dyDescent="0.25">
      <c r="A7" s="1"/>
      <c r="B7" s="28" t="s">
        <v>254</v>
      </c>
      <c r="C7" s="29">
        <v>26</v>
      </c>
      <c r="D7" s="29">
        <v>7175</v>
      </c>
      <c r="E7" s="30">
        <v>33</v>
      </c>
      <c r="F7" s="1"/>
      <c r="G7" s="5">
        <f t="shared" si="0"/>
        <v>0.66666666666666663</v>
      </c>
      <c r="H7" s="77">
        <v>20</v>
      </c>
      <c r="I7" s="77">
        <f>+H7+J7</f>
        <v>22</v>
      </c>
      <c r="J7" s="82">
        <v>2</v>
      </c>
      <c r="K7" s="8">
        <v>2023</v>
      </c>
      <c r="L7" s="8">
        <v>2023</v>
      </c>
      <c r="M7" s="9"/>
      <c r="N7" s="9"/>
      <c r="O7" s="9"/>
      <c r="P7" s="72">
        <f>SUM(M7:O7)+H7</f>
        <v>20</v>
      </c>
      <c r="Q7" s="9"/>
      <c r="R7" s="9"/>
      <c r="S7" s="9"/>
      <c r="T7" s="9"/>
      <c r="U7" s="1">
        <f>SUM(P7:T7)</f>
        <v>20</v>
      </c>
      <c r="V7" s="9">
        <v>2</v>
      </c>
      <c r="W7" s="9"/>
      <c r="X7" s="9"/>
      <c r="Y7" s="9"/>
      <c r="Z7" s="1">
        <f>SUM(U7:Y7)</f>
        <v>22</v>
      </c>
      <c r="AA7" s="9"/>
      <c r="AB7" s="9"/>
      <c r="AC7" s="9"/>
      <c r="AD7" s="9"/>
      <c r="AE7" s="1">
        <f>SUM(Z7:AD7)</f>
        <v>22</v>
      </c>
      <c r="AF7" s="9"/>
      <c r="AG7" s="9"/>
      <c r="AH7" s="9"/>
      <c r="AI7" s="9"/>
      <c r="AJ7" s="1">
        <f>SUM(AE7:AI7)</f>
        <v>22</v>
      </c>
      <c r="AK7" s="9"/>
      <c r="AL7" s="9"/>
      <c r="AM7" s="9"/>
      <c r="AN7" s="9"/>
      <c r="AO7" s="1">
        <f>SUM(AJ7:AN7)</f>
        <v>22</v>
      </c>
      <c r="AP7" s="9"/>
      <c r="AQ7" s="9"/>
      <c r="AR7" s="9"/>
      <c r="AS7" s="9"/>
      <c r="AT7" s="1">
        <f>SUM(AO7:AS7)</f>
        <v>22</v>
      </c>
      <c r="AU7" s="9"/>
      <c r="AV7" s="9"/>
      <c r="AW7" s="9"/>
      <c r="AX7" s="9"/>
      <c r="AY7" s="1">
        <f>SUM(AT7:AX7)</f>
        <v>22</v>
      </c>
      <c r="AZ7" s="9"/>
      <c r="BA7" s="9"/>
      <c r="BB7" s="9"/>
      <c r="BC7" s="9"/>
      <c r="BD7" s="1">
        <f>SUM(AY7:BC7)</f>
        <v>22</v>
      </c>
      <c r="BE7" s="9"/>
      <c r="BF7" s="9"/>
      <c r="BG7" s="9"/>
      <c r="BH7" s="9"/>
      <c r="BI7" s="1">
        <f>SUM(BD7:BH7)</f>
        <v>22</v>
      </c>
      <c r="BJ7" s="9"/>
      <c r="BK7" s="9"/>
      <c r="BL7" s="9"/>
      <c r="BM7" s="9"/>
      <c r="BN7" s="1">
        <f>SUM(BI7:BM7)</f>
        <v>22</v>
      </c>
      <c r="BO7" s="9"/>
      <c r="BP7" s="9"/>
      <c r="BQ7" s="9"/>
      <c r="BR7" s="9"/>
      <c r="BS7" s="1">
        <f>SUM(BN7:BR7)</f>
        <v>22</v>
      </c>
    </row>
    <row r="8" spans="1:71" x14ac:dyDescent="0.25">
      <c r="A8" s="1"/>
      <c r="B8" s="1"/>
      <c r="C8" s="1"/>
      <c r="D8" s="1"/>
      <c r="E8" s="1"/>
      <c r="F8" s="1"/>
      <c r="G8" s="1"/>
      <c r="H8" s="72"/>
      <c r="I8" s="72"/>
      <c r="J8" s="72"/>
      <c r="K8" s="1"/>
      <c r="L8" s="1"/>
      <c r="M8" s="1">
        <f>SUM(M4:M7)</f>
        <v>0</v>
      </c>
      <c r="N8" s="1">
        <f>SUM(N4:N7)</f>
        <v>0</v>
      </c>
      <c r="O8" s="1">
        <f>SUM(O4:O7)</f>
        <v>0</v>
      </c>
      <c r="P8" s="72">
        <f t="shared" ref="P8:AU8" si="1">SUM(P3:P7)</f>
        <v>65</v>
      </c>
      <c r="Q8" s="72">
        <f t="shared" si="1"/>
        <v>0</v>
      </c>
      <c r="R8" s="72">
        <f t="shared" si="1"/>
        <v>0</v>
      </c>
      <c r="S8" s="72">
        <f t="shared" si="1"/>
        <v>0</v>
      </c>
      <c r="T8" s="72">
        <f t="shared" si="1"/>
        <v>0</v>
      </c>
      <c r="U8" s="72">
        <f t="shared" si="1"/>
        <v>65</v>
      </c>
      <c r="V8" s="72">
        <f t="shared" si="1"/>
        <v>2</v>
      </c>
      <c r="W8" s="72">
        <f t="shared" si="1"/>
        <v>0</v>
      </c>
      <c r="X8" s="72">
        <f t="shared" si="1"/>
        <v>1</v>
      </c>
      <c r="Y8" s="72">
        <f t="shared" si="1"/>
        <v>0</v>
      </c>
      <c r="Z8" s="72">
        <f t="shared" si="1"/>
        <v>68</v>
      </c>
      <c r="AA8" s="72">
        <f t="shared" si="1"/>
        <v>1</v>
      </c>
      <c r="AB8" s="72">
        <f t="shared" si="1"/>
        <v>0</v>
      </c>
      <c r="AC8" s="72">
        <f t="shared" si="1"/>
        <v>3</v>
      </c>
      <c r="AD8" s="72">
        <f t="shared" si="1"/>
        <v>0</v>
      </c>
      <c r="AE8" s="72">
        <f t="shared" si="1"/>
        <v>72</v>
      </c>
      <c r="AF8" s="72">
        <f t="shared" si="1"/>
        <v>0</v>
      </c>
      <c r="AG8" s="72">
        <f t="shared" si="1"/>
        <v>0</v>
      </c>
      <c r="AH8" s="72">
        <f t="shared" si="1"/>
        <v>0</v>
      </c>
      <c r="AI8" s="72">
        <f t="shared" si="1"/>
        <v>0</v>
      </c>
      <c r="AJ8" s="72">
        <f t="shared" si="1"/>
        <v>72</v>
      </c>
      <c r="AK8" s="72">
        <f t="shared" si="1"/>
        <v>2</v>
      </c>
      <c r="AL8" s="72">
        <f t="shared" si="1"/>
        <v>0</v>
      </c>
      <c r="AM8" s="72">
        <f t="shared" si="1"/>
        <v>0</v>
      </c>
      <c r="AN8" s="72">
        <f t="shared" si="1"/>
        <v>0</v>
      </c>
      <c r="AO8" s="72">
        <f t="shared" si="1"/>
        <v>74</v>
      </c>
      <c r="AP8" s="72">
        <f t="shared" si="1"/>
        <v>0</v>
      </c>
      <c r="AQ8" s="72">
        <f t="shared" si="1"/>
        <v>0</v>
      </c>
      <c r="AR8" s="72">
        <f t="shared" si="1"/>
        <v>0</v>
      </c>
      <c r="AS8" s="72">
        <f t="shared" si="1"/>
        <v>0</v>
      </c>
      <c r="AT8" s="72">
        <f t="shared" si="1"/>
        <v>74</v>
      </c>
      <c r="AU8" s="72">
        <f t="shared" si="1"/>
        <v>0</v>
      </c>
      <c r="AV8" s="72">
        <f t="shared" ref="AV8:BS8" si="2">SUM(AV3:AV7)</f>
        <v>0</v>
      </c>
      <c r="AW8" s="72">
        <f t="shared" si="2"/>
        <v>0</v>
      </c>
      <c r="AX8" s="72">
        <f t="shared" si="2"/>
        <v>0</v>
      </c>
      <c r="AY8" s="72">
        <f t="shared" si="2"/>
        <v>74</v>
      </c>
      <c r="AZ8" s="72">
        <f t="shared" si="2"/>
        <v>0</v>
      </c>
      <c r="BA8" s="72">
        <f t="shared" si="2"/>
        <v>0</v>
      </c>
      <c r="BB8" s="72">
        <f t="shared" si="2"/>
        <v>0</v>
      </c>
      <c r="BC8" s="72">
        <f t="shared" si="2"/>
        <v>0</v>
      </c>
      <c r="BD8" s="72">
        <f t="shared" si="2"/>
        <v>74</v>
      </c>
      <c r="BE8" s="72">
        <f t="shared" si="2"/>
        <v>0</v>
      </c>
      <c r="BF8" s="72">
        <f t="shared" si="2"/>
        <v>0</v>
      </c>
      <c r="BG8" s="72">
        <f t="shared" si="2"/>
        <v>0</v>
      </c>
      <c r="BH8" s="72">
        <f t="shared" si="2"/>
        <v>0</v>
      </c>
      <c r="BI8" s="72">
        <f t="shared" si="2"/>
        <v>74</v>
      </c>
      <c r="BJ8" s="72">
        <f t="shared" si="2"/>
        <v>0</v>
      </c>
      <c r="BK8" s="72">
        <f t="shared" si="2"/>
        <v>0</v>
      </c>
      <c r="BL8" s="72">
        <f t="shared" si="2"/>
        <v>0</v>
      </c>
      <c r="BM8" s="72">
        <f t="shared" si="2"/>
        <v>0</v>
      </c>
      <c r="BN8" s="72">
        <f t="shared" si="2"/>
        <v>74</v>
      </c>
      <c r="BO8" s="72">
        <f t="shared" si="2"/>
        <v>0</v>
      </c>
      <c r="BP8" s="72">
        <f t="shared" si="2"/>
        <v>0</v>
      </c>
      <c r="BQ8" s="72">
        <f t="shared" si="2"/>
        <v>0</v>
      </c>
      <c r="BR8" s="72">
        <f t="shared" si="2"/>
        <v>0</v>
      </c>
      <c r="BS8" s="72">
        <f t="shared" si="2"/>
        <v>74</v>
      </c>
    </row>
    <row r="9" spans="1:71" x14ac:dyDescent="0.25">
      <c r="A9" s="1"/>
      <c r="B9" s="1" t="s">
        <v>229</v>
      </c>
      <c r="C9" s="1">
        <f>COUNT(C4:C7)</f>
        <v>4</v>
      </c>
      <c r="D9" s="1"/>
      <c r="E9" s="1">
        <f>SUM(E3:E7)</f>
        <v>152</v>
      </c>
      <c r="F9" s="1">
        <f>SUM(E3:E7)+1</f>
        <v>153</v>
      </c>
      <c r="G9" s="2">
        <f>$BS8/F9</f>
        <v>0.48366013071895425</v>
      </c>
      <c r="H9" s="72">
        <f>SUM(H3:H7)</f>
        <v>65</v>
      </c>
      <c r="I9" s="72">
        <f>SUM(I3:I7)</f>
        <v>70</v>
      </c>
      <c r="J9" s="72">
        <f>SUM(J3:J7)</f>
        <v>5</v>
      </c>
      <c r="K9" s="1"/>
      <c r="L9" s="1"/>
      <c r="M9" s="1"/>
      <c r="N9" s="1"/>
      <c r="O9" s="1"/>
      <c r="P9" s="2">
        <f>P8/F9</f>
        <v>0.42483660130718953</v>
      </c>
      <c r="Q9" s="1"/>
      <c r="R9" s="1">
        <f>M8+R8</f>
        <v>0</v>
      </c>
      <c r="S9" s="1">
        <f>N8+S8</f>
        <v>0</v>
      </c>
      <c r="T9" s="1">
        <f>O8+T8</f>
        <v>0</v>
      </c>
      <c r="U9" s="2">
        <f>U8/F9</f>
        <v>0.42483660130718953</v>
      </c>
      <c r="V9" s="1"/>
      <c r="W9" s="1">
        <f>R9+W8</f>
        <v>0</v>
      </c>
      <c r="X9" s="1">
        <f>S9+X8</f>
        <v>1</v>
      </c>
      <c r="Y9" s="1">
        <f>T9+Y8</f>
        <v>0</v>
      </c>
      <c r="Z9" s="2">
        <f>Z8/F9</f>
        <v>0.44444444444444442</v>
      </c>
      <c r="AA9" s="1"/>
      <c r="AB9" s="1">
        <f>W9+AB8</f>
        <v>0</v>
      </c>
      <c r="AC9" s="1">
        <f>X9+AC8</f>
        <v>4</v>
      </c>
      <c r="AD9" s="1">
        <f>Y9+AD8</f>
        <v>0</v>
      </c>
      <c r="AE9" s="2">
        <f>AE8/F9</f>
        <v>0.47058823529411764</v>
      </c>
      <c r="AF9" s="1"/>
      <c r="AG9" s="1">
        <f>AB9+AG8</f>
        <v>0</v>
      </c>
      <c r="AH9" s="1">
        <f>AC9+AH8</f>
        <v>4</v>
      </c>
      <c r="AI9" s="1">
        <f>AD9+AI8</f>
        <v>0</v>
      </c>
      <c r="AJ9" s="2">
        <f>AJ8/F9</f>
        <v>0.47058823529411764</v>
      </c>
      <c r="AK9" s="1"/>
      <c r="AL9" s="1">
        <f>AG9+AL8</f>
        <v>0</v>
      </c>
      <c r="AM9" s="1">
        <f>AH9+AM8</f>
        <v>4</v>
      </c>
      <c r="AN9" s="1">
        <f>AI9+AN8</f>
        <v>0</v>
      </c>
      <c r="AO9" s="2">
        <f>AO8/F9</f>
        <v>0.48366013071895425</v>
      </c>
      <c r="AP9" s="1"/>
      <c r="AQ9" s="1">
        <f>AL9+AQ8</f>
        <v>0</v>
      </c>
      <c r="AR9" s="1">
        <f>AM9+AR8</f>
        <v>4</v>
      </c>
      <c r="AS9" s="1">
        <f>AN9+AS8</f>
        <v>0</v>
      </c>
      <c r="AT9" s="2">
        <f>AT8/F9</f>
        <v>0.48366013071895425</v>
      </c>
      <c r="AU9" s="1"/>
      <c r="AV9" s="1">
        <f>AQ9+AV8</f>
        <v>0</v>
      </c>
      <c r="AW9" s="1">
        <f>AR9+AW8</f>
        <v>4</v>
      </c>
      <c r="AX9" s="1">
        <f>AS9+AX8</f>
        <v>0</v>
      </c>
      <c r="AY9" s="2">
        <f>AY8/F9</f>
        <v>0.48366013071895425</v>
      </c>
      <c r="AZ9" s="1"/>
      <c r="BA9" s="1">
        <f>AV9+BA8</f>
        <v>0</v>
      </c>
      <c r="BB9" s="1">
        <f>AW9+BB8</f>
        <v>4</v>
      </c>
      <c r="BC9" s="1">
        <f>AX9+BC8</f>
        <v>0</v>
      </c>
      <c r="BD9" s="2">
        <f>BD8/F9</f>
        <v>0.48366013071895425</v>
      </c>
      <c r="BE9" s="1"/>
      <c r="BF9" s="1">
        <f>BA9+BF8</f>
        <v>0</v>
      </c>
      <c r="BG9" s="1">
        <f>BB9+BG8</f>
        <v>4</v>
      </c>
      <c r="BH9" s="1">
        <f>BC9+BH8</f>
        <v>0</v>
      </c>
      <c r="BI9" s="2">
        <f>BI8/F9</f>
        <v>0.48366013071895425</v>
      </c>
      <c r="BJ9" s="1"/>
      <c r="BK9" s="1">
        <f>BF9+BK8</f>
        <v>0</v>
      </c>
      <c r="BL9" s="1">
        <f>BG9+BL8</f>
        <v>4</v>
      </c>
      <c r="BM9" s="1">
        <f>BH9+BM8</f>
        <v>0</v>
      </c>
      <c r="BN9" s="2">
        <f>BN8/F9</f>
        <v>0.48366013071895425</v>
      </c>
      <c r="BO9" s="1"/>
      <c r="BP9" s="1">
        <f>BK9+BP8</f>
        <v>0</v>
      </c>
      <c r="BQ9" s="1">
        <f>BL9+BQ8</f>
        <v>4</v>
      </c>
      <c r="BR9" s="1">
        <f>BM9+BR8</f>
        <v>0</v>
      </c>
      <c r="BS9" s="2">
        <f>BS8/F9</f>
        <v>0.48366013071895425</v>
      </c>
    </row>
    <row r="11" spans="1:71" x14ac:dyDescent="0.25">
      <c r="A11" s="20" t="s">
        <v>267</v>
      </c>
      <c r="B11" s="1"/>
      <c r="C11" s="1"/>
      <c r="D11" s="1"/>
      <c r="E11" s="29"/>
      <c r="F11" s="1"/>
      <c r="G11" s="2"/>
      <c r="H11" s="72"/>
      <c r="I11" s="72"/>
      <c r="J11" s="82"/>
      <c r="K11" s="9">
        <v>2023</v>
      </c>
      <c r="L11" s="9">
        <v>2023</v>
      </c>
      <c r="M11" s="9"/>
      <c r="N11" s="9"/>
      <c r="O11" s="9" t="s">
        <v>368</v>
      </c>
      <c r="P11" s="72">
        <f>SUM(M11:O11)+H11</f>
        <v>0</v>
      </c>
      <c r="Q11" s="9"/>
      <c r="R11" s="9"/>
      <c r="S11" s="9"/>
      <c r="T11" s="9"/>
      <c r="U11" s="1">
        <f t="shared" ref="U11:U22" si="3">SUM(P11:T11)</f>
        <v>0</v>
      </c>
      <c r="V11" s="9"/>
      <c r="W11" s="9"/>
      <c r="X11" s="9"/>
      <c r="Y11" s="9"/>
      <c r="Z11" s="1">
        <f t="shared" ref="Z11:Z22" si="4">SUM(U11:Y11)</f>
        <v>0</v>
      </c>
      <c r="AA11" s="9"/>
      <c r="AB11" s="9"/>
      <c r="AC11" s="9"/>
      <c r="AD11" s="9"/>
      <c r="AE11" s="1">
        <f t="shared" ref="AE11:AE22" si="5">SUM(Z11:AD11)</f>
        <v>0</v>
      </c>
      <c r="AF11" s="9"/>
      <c r="AG11" s="9"/>
      <c r="AH11" s="9"/>
      <c r="AI11" s="9"/>
      <c r="AJ11" s="1">
        <f t="shared" ref="AJ11:AJ22" si="6">SUM(AE11:AI11)</f>
        <v>0</v>
      </c>
      <c r="AK11" s="9"/>
      <c r="AL11" s="9"/>
      <c r="AM11" s="9"/>
      <c r="AN11" s="9"/>
      <c r="AO11" s="1">
        <f t="shared" ref="AO11:AO22" si="7">SUM(AJ11:AN11)</f>
        <v>0</v>
      </c>
      <c r="AP11" s="9"/>
      <c r="AQ11" s="9"/>
      <c r="AR11" s="9"/>
      <c r="AS11" s="9"/>
      <c r="AT11" s="1">
        <f t="shared" ref="AT11:AT22" si="8">SUM(AO11:AS11)</f>
        <v>0</v>
      </c>
      <c r="AU11" s="9"/>
      <c r="AV11" s="9"/>
      <c r="AW11" s="9"/>
      <c r="AX11" s="9"/>
      <c r="AY11" s="1">
        <f t="shared" ref="AY11:AY22" si="9">SUM(AT11:AX11)</f>
        <v>0</v>
      </c>
      <c r="AZ11" s="9"/>
      <c r="BA11" s="9"/>
      <c r="BB11" s="9"/>
      <c r="BC11" s="9"/>
      <c r="BD11" s="1">
        <f t="shared" ref="BD11:BD22" si="10">SUM(AY11:BC11)</f>
        <v>0</v>
      </c>
      <c r="BE11" s="9"/>
      <c r="BF11" s="9"/>
      <c r="BG11" s="9"/>
      <c r="BH11" s="9"/>
      <c r="BI11" s="1">
        <f t="shared" ref="BI11:BI22" si="11">SUM(BD11:BH11)</f>
        <v>0</v>
      </c>
      <c r="BJ11" s="9"/>
      <c r="BK11" s="9"/>
      <c r="BL11" s="9"/>
      <c r="BM11" s="9"/>
      <c r="BN11" s="1">
        <f t="shared" ref="BN11:BN22" si="12">SUM(BI11:BM11)</f>
        <v>0</v>
      </c>
      <c r="BO11" s="9"/>
      <c r="BP11" s="9"/>
      <c r="BQ11" s="9"/>
      <c r="BR11" s="9"/>
      <c r="BS11" s="1">
        <f t="shared" ref="BS11:BS22" si="13">SUM(BN11:BR11)</f>
        <v>0</v>
      </c>
    </row>
    <row r="12" spans="1:71" x14ac:dyDescent="0.25">
      <c r="A12" s="1"/>
      <c r="B12" s="28" t="s">
        <v>117</v>
      </c>
      <c r="C12" s="29">
        <v>5</v>
      </c>
      <c r="D12" s="29">
        <v>6386</v>
      </c>
      <c r="E12" s="29">
        <v>38</v>
      </c>
      <c r="F12" s="1"/>
      <c r="G12" s="2">
        <f>$BS12/E12</f>
        <v>0.39473684210526316</v>
      </c>
      <c r="H12" s="72">
        <v>15</v>
      </c>
      <c r="I12" s="72">
        <f t="shared" ref="I12:I22" si="14">+H12+J12</f>
        <v>15</v>
      </c>
      <c r="J12" s="82"/>
      <c r="K12" s="9">
        <v>2023</v>
      </c>
      <c r="L12" s="9">
        <v>2023</v>
      </c>
      <c r="M12" s="9"/>
      <c r="N12" s="9"/>
      <c r="O12" s="9"/>
      <c r="P12" s="72">
        <f t="shared" ref="P12:P22" si="15">SUM(M12:O12)+H12</f>
        <v>15</v>
      </c>
      <c r="Q12" s="9"/>
      <c r="R12" s="9"/>
      <c r="S12" s="9"/>
      <c r="T12" s="9"/>
      <c r="U12" s="1">
        <f t="shared" si="3"/>
        <v>15</v>
      </c>
      <c r="V12" s="9"/>
      <c r="W12" s="9"/>
      <c r="X12" s="9"/>
      <c r="Y12" s="9"/>
      <c r="Z12" s="1">
        <f t="shared" si="4"/>
        <v>15</v>
      </c>
      <c r="AA12" s="9"/>
      <c r="AB12" s="9"/>
      <c r="AC12" s="9"/>
      <c r="AD12" s="9"/>
      <c r="AE12" s="1">
        <f t="shared" si="5"/>
        <v>15</v>
      </c>
      <c r="AF12" s="9"/>
      <c r="AG12" s="9"/>
      <c r="AH12" s="9"/>
      <c r="AI12" s="9"/>
      <c r="AJ12" s="1">
        <f t="shared" si="6"/>
        <v>15</v>
      </c>
      <c r="AK12" s="9"/>
      <c r="AL12" s="9"/>
      <c r="AM12" s="9"/>
      <c r="AN12" s="9"/>
      <c r="AO12" s="1">
        <f t="shared" si="7"/>
        <v>15</v>
      </c>
      <c r="AP12" s="9"/>
      <c r="AQ12" s="9"/>
      <c r="AR12" s="9"/>
      <c r="AS12" s="9"/>
      <c r="AT12" s="1">
        <f t="shared" si="8"/>
        <v>15</v>
      </c>
      <c r="AU12" s="9"/>
      <c r="AV12" s="9"/>
      <c r="AW12" s="9"/>
      <c r="AX12" s="9"/>
      <c r="AY12" s="1">
        <f t="shared" si="9"/>
        <v>15</v>
      </c>
      <c r="AZ12" s="9"/>
      <c r="BA12" s="9"/>
      <c r="BB12" s="9"/>
      <c r="BC12" s="9"/>
      <c r="BD12" s="1">
        <f t="shared" si="10"/>
        <v>15</v>
      </c>
      <c r="BE12" s="9"/>
      <c r="BF12" s="9"/>
      <c r="BG12" s="9"/>
      <c r="BH12" s="9"/>
      <c r="BI12" s="1">
        <f t="shared" si="11"/>
        <v>15</v>
      </c>
      <c r="BJ12" s="9"/>
      <c r="BK12" s="9"/>
      <c r="BL12" s="9"/>
      <c r="BM12" s="9"/>
      <c r="BN12" s="1">
        <f t="shared" si="12"/>
        <v>15</v>
      </c>
      <c r="BO12" s="9"/>
      <c r="BP12" s="9"/>
      <c r="BQ12" s="9"/>
      <c r="BR12" s="9"/>
      <c r="BS12" s="1">
        <f t="shared" si="13"/>
        <v>15</v>
      </c>
    </row>
    <row r="13" spans="1:71" s="120" customFormat="1" x14ac:dyDescent="0.25">
      <c r="A13" s="165"/>
      <c r="B13" s="221" t="s">
        <v>287</v>
      </c>
      <c r="C13" s="222">
        <v>11</v>
      </c>
      <c r="D13" s="222">
        <v>8905</v>
      </c>
      <c r="E13" s="222">
        <v>36</v>
      </c>
      <c r="F13" s="165"/>
      <c r="G13" s="224">
        <f t="shared" ref="G13:G22" si="16">$BS13/E13</f>
        <v>1.0555555555555556</v>
      </c>
      <c r="H13" s="174">
        <v>20</v>
      </c>
      <c r="I13" s="174">
        <f t="shared" si="14"/>
        <v>20</v>
      </c>
      <c r="J13" s="171"/>
      <c r="K13" s="173">
        <v>2023</v>
      </c>
      <c r="L13" s="173">
        <v>2023</v>
      </c>
      <c r="M13" s="173"/>
      <c r="N13" s="173"/>
      <c r="O13" s="173"/>
      <c r="P13" s="174">
        <f t="shared" si="15"/>
        <v>20</v>
      </c>
      <c r="Q13" s="173"/>
      <c r="R13" s="173"/>
      <c r="S13" s="173"/>
      <c r="T13" s="173"/>
      <c r="U13" s="165">
        <f t="shared" si="3"/>
        <v>20</v>
      </c>
      <c r="V13" s="173"/>
      <c r="W13" s="173">
        <v>5</v>
      </c>
      <c r="X13" s="173">
        <v>13</v>
      </c>
      <c r="Y13" s="173"/>
      <c r="Z13" s="165">
        <f t="shared" si="4"/>
        <v>38</v>
      </c>
      <c r="AA13" s="173"/>
      <c r="AB13" s="173"/>
      <c r="AC13" s="173"/>
      <c r="AD13" s="173"/>
      <c r="AE13" s="165">
        <f t="shared" si="5"/>
        <v>38</v>
      </c>
      <c r="AF13" s="173"/>
      <c r="AG13" s="173"/>
      <c r="AH13" s="173"/>
      <c r="AI13" s="173"/>
      <c r="AJ13" s="165">
        <f t="shared" si="6"/>
        <v>38</v>
      </c>
      <c r="AK13" s="173"/>
      <c r="AL13" s="173"/>
      <c r="AM13" s="173"/>
      <c r="AN13" s="173"/>
      <c r="AO13" s="165">
        <f t="shared" si="7"/>
        <v>38</v>
      </c>
      <c r="AP13" s="173"/>
      <c r="AQ13" s="173"/>
      <c r="AR13" s="173"/>
      <c r="AS13" s="173"/>
      <c r="AT13" s="165">
        <f t="shared" si="8"/>
        <v>38</v>
      </c>
      <c r="AU13" s="173"/>
      <c r="AV13" s="173"/>
      <c r="AW13" s="173"/>
      <c r="AX13" s="173"/>
      <c r="AY13" s="165">
        <f t="shared" si="9"/>
        <v>38</v>
      </c>
      <c r="AZ13" s="173"/>
      <c r="BA13" s="173"/>
      <c r="BB13" s="173"/>
      <c r="BC13" s="173"/>
      <c r="BD13" s="165">
        <f t="shared" si="10"/>
        <v>38</v>
      </c>
      <c r="BE13" s="173"/>
      <c r="BF13" s="173"/>
      <c r="BG13" s="173"/>
      <c r="BH13" s="173"/>
      <c r="BI13" s="165">
        <f t="shared" si="11"/>
        <v>38</v>
      </c>
      <c r="BJ13" s="173"/>
      <c r="BK13" s="173"/>
      <c r="BL13" s="173"/>
      <c r="BM13" s="173"/>
      <c r="BN13" s="165">
        <f t="shared" si="12"/>
        <v>38</v>
      </c>
      <c r="BO13" s="173"/>
      <c r="BP13" s="173"/>
      <c r="BQ13" s="173"/>
      <c r="BR13" s="173"/>
      <c r="BS13" s="165">
        <f t="shared" si="13"/>
        <v>38</v>
      </c>
    </row>
    <row r="14" spans="1:71" x14ac:dyDescent="0.25">
      <c r="A14" s="1"/>
      <c r="B14" s="28" t="s">
        <v>240</v>
      </c>
      <c r="C14" s="29">
        <v>13</v>
      </c>
      <c r="D14" s="29">
        <v>8577</v>
      </c>
      <c r="E14" s="29">
        <v>59</v>
      </c>
      <c r="F14" s="1"/>
      <c r="G14" s="2">
        <f t="shared" si="16"/>
        <v>0.47457627118644069</v>
      </c>
      <c r="H14" s="72">
        <v>28</v>
      </c>
      <c r="I14" s="72">
        <f t="shared" si="14"/>
        <v>28</v>
      </c>
      <c r="J14" s="82"/>
      <c r="K14" s="9">
        <v>2023</v>
      </c>
      <c r="L14" s="9">
        <v>2023</v>
      </c>
      <c r="M14" s="9"/>
      <c r="N14" s="9"/>
      <c r="O14" s="9"/>
      <c r="P14" s="72">
        <f t="shared" si="15"/>
        <v>28</v>
      </c>
      <c r="Q14" s="9"/>
      <c r="R14" s="9"/>
      <c r="S14" s="9"/>
      <c r="T14" s="9"/>
      <c r="U14" s="1">
        <f t="shared" si="3"/>
        <v>28</v>
      </c>
      <c r="V14" s="9"/>
      <c r="W14" s="9"/>
      <c r="X14" s="9"/>
      <c r="Y14" s="9"/>
      <c r="Z14" s="1">
        <f t="shared" si="4"/>
        <v>28</v>
      </c>
      <c r="AA14" s="9"/>
      <c r="AB14" s="9"/>
      <c r="AC14" s="9"/>
      <c r="AD14" s="9"/>
      <c r="AE14" s="1">
        <f t="shared" si="5"/>
        <v>28</v>
      </c>
      <c r="AF14" s="9"/>
      <c r="AG14" s="9"/>
      <c r="AH14" s="9"/>
      <c r="AI14" s="9"/>
      <c r="AJ14" s="1">
        <f t="shared" si="6"/>
        <v>28</v>
      </c>
      <c r="AK14" s="9"/>
      <c r="AL14" s="9"/>
      <c r="AM14" s="9"/>
      <c r="AN14" s="9"/>
      <c r="AO14" s="1">
        <f t="shared" si="7"/>
        <v>28</v>
      </c>
      <c r="AP14" s="9"/>
      <c r="AQ14" s="9"/>
      <c r="AR14" s="9"/>
      <c r="AS14" s="9"/>
      <c r="AT14" s="1">
        <f t="shared" si="8"/>
        <v>28</v>
      </c>
      <c r="AU14" s="9"/>
      <c r="AV14" s="9"/>
      <c r="AW14" s="9"/>
      <c r="AX14" s="9"/>
      <c r="AY14" s="1">
        <f t="shared" si="9"/>
        <v>28</v>
      </c>
      <c r="AZ14" s="9"/>
      <c r="BA14" s="9"/>
      <c r="BB14" s="9"/>
      <c r="BC14" s="9"/>
      <c r="BD14" s="1">
        <f t="shared" si="10"/>
        <v>28</v>
      </c>
      <c r="BE14" s="9"/>
      <c r="BF14" s="9"/>
      <c r="BG14" s="9"/>
      <c r="BH14" s="9"/>
      <c r="BI14" s="1">
        <f t="shared" si="11"/>
        <v>28</v>
      </c>
      <c r="BJ14" s="9"/>
      <c r="BK14" s="9"/>
      <c r="BL14" s="9"/>
      <c r="BM14" s="9"/>
      <c r="BN14" s="1">
        <f t="shared" si="12"/>
        <v>28</v>
      </c>
      <c r="BO14" s="9"/>
      <c r="BP14" s="9"/>
      <c r="BQ14" s="9"/>
      <c r="BR14" s="9"/>
      <c r="BS14" s="1">
        <f t="shared" si="13"/>
        <v>28</v>
      </c>
    </row>
    <row r="15" spans="1:71" x14ac:dyDescent="0.25">
      <c r="A15" s="1"/>
      <c r="B15" s="28" t="s">
        <v>160</v>
      </c>
      <c r="C15" s="29">
        <v>24</v>
      </c>
      <c r="D15" s="29">
        <v>4692</v>
      </c>
      <c r="E15" s="29">
        <v>18</v>
      </c>
      <c r="F15" s="1"/>
      <c r="G15" s="2">
        <f t="shared" si="16"/>
        <v>0.66666666666666663</v>
      </c>
      <c r="H15" s="72">
        <v>10</v>
      </c>
      <c r="I15" s="72">
        <f t="shared" si="14"/>
        <v>12</v>
      </c>
      <c r="J15" s="82">
        <v>2</v>
      </c>
      <c r="K15" s="9">
        <v>2023</v>
      </c>
      <c r="L15" s="9">
        <v>2023</v>
      </c>
      <c r="M15" s="9"/>
      <c r="N15" s="9"/>
      <c r="O15" s="9"/>
      <c r="P15" s="72">
        <f t="shared" si="15"/>
        <v>10</v>
      </c>
      <c r="Q15" s="9">
        <v>2</v>
      </c>
      <c r="R15" s="9"/>
      <c r="S15" s="9"/>
      <c r="T15" s="9"/>
      <c r="U15" s="1">
        <f t="shared" si="3"/>
        <v>12</v>
      </c>
      <c r="V15" s="9"/>
      <c r="W15" s="9"/>
      <c r="X15" s="9"/>
      <c r="Y15" s="9"/>
      <c r="Z15" s="1">
        <f t="shared" si="4"/>
        <v>12</v>
      </c>
      <c r="AA15" s="9"/>
      <c r="AB15" s="9"/>
      <c r="AC15" s="9"/>
      <c r="AD15" s="9"/>
      <c r="AE15" s="1">
        <f t="shared" si="5"/>
        <v>12</v>
      </c>
      <c r="AF15" s="9"/>
      <c r="AG15" s="9"/>
      <c r="AH15" s="9"/>
      <c r="AI15" s="9"/>
      <c r="AJ15" s="1">
        <f t="shared" si="6"/>
        <v>12</v>
      </c>
      <c r="AK15" s="9"/>
      <c r="AL15" s="9"/>
      <c r="AM15" s="9"/>
      <c r="AN15" s="9"/>
      <c r="AO15" s="1">
        <f t="shared" si="7"/>
        <v>12</v>
      </c>
      <c r="AP15" s="9"/>
      <c r="AQ15" s="9"/>
      <c r="AR15" s="9"/>
      <c r="AS15" s="9"/>
      <c r="AT15" s="1">
        <f t="shared" si="8"/>
        <v>12</v>
      </c>
      <c r="AU15" s="9"/>
      <c r="AV15" s="9"/>
      <c r="AW15" s="9"/>
      <c r="AX15" s="9"/>
      <c r="AY15" s="1">
        <f t="shared" si="9"/>
        <v>12</v>
      </c>
      <c r="AZ15" s="9"/>
      <c r="BA15" s="9"/>
      <c r="BB15" s="9"/>
      <c r="BC15" s="9"/>
      <c r="BD15" s="1">
        <f t="shared" si="10"/>
        <v>12</v>
      </c>
      <c r="BE15" s="9"/>
      <c r="BF15" s="9"/>
      <c r="BG15" s="9"/>
      <c r="BH15" s="9"/>
      <c r="BI15" s="1">
        <f t="shared" si="11"/>
        <v>12</v>
      </c>
      <c r="BJ15" s="9"/>
      <c r="BK15" s="9"/>
      <c r="BL15" s="9"/>
      <c r="BM15" s="9"/>
      <c r="BN15" s="1">
        <f t="shared" si="12"/>
        <v>12</v>
      </c>
      <c r="BO15" s="9"/>
      <c r="BP15" s="9"/>
      <c r="BQ15" s="9"/>
      <c r="BR15" s="9"/>
      <c r="BS15" s="1">
        <f>SUM(BN15:BR15)</f>
        <v>12</v>
      </c>
    </row>
    <row r="16" spans="1:71" s="196" customFormat="1" x14ac:dyDescent="0.25">
      <c r="A16" s="190"/>
      <c r="B16" s="200" t="s">
        <v>321</v>
      </c>
      <c r="C16" s="201">
        <v>36</v>
      </c>
      <c r="D16" s="201">
        <v>6873</v>
      </c>
      <c r="E16" s="201">
        <v>27</v>
      </c>
      <c r="F16" s="190"/>
      <c r="G16" s="191">
        <f t="shared" si="16"/>
        <v>1</v>
      </c>
      <c r="H16" s="192">
        <v>20</v>
      </c>
      <c r="I16" s="192">
        <f t="shared" si="14"/>
        <v>20</v>
      </c>
      <c r="J16" s="193"/>
      <c r="K16" s="194">
        <v>2023</v>
      </c>
      <c r="L16" s="194">
        <v>2023</v>
      </c>
      <c r="M16" s="194"/>
      <c r="N16" s="194"/>
      <c r="O16" s="194"/>
      <c r="P16" s="192">
        <f t="shared" si="15"/>
        <v>20</v>
      </c>
      <c r="Q16" s="194"/>
      <c r="R16" s="194"/>
      <c r="S16" s="194"/>
      <c r="T16" s="194"/>
      <c r="U16" s="190">
        <f t="shared" si="3"/>
        <v>20</v>
      </c>
      <c r="V16" s="194"/>
      <c r="W16" s="194"/>
      <c r="X16" s="194">
        <v>5</v>
      </c>
      <c r="Y16" s="194"/>
      <c r="Z16" s="190">
        <f t="shared" si="4"/>
        <v>25</v>
      </c>
      <c r="AA16" s="194"/>
      <c r="AB16" s="194"/>
      <c r="AC16" s="194">
        <v>1</v>
      </c>
      <c r="AD16" s="194"/>
      <c r="AE16" s="190">
        <f t="shared" si="5"/>
        <v>26</v>
      </c>
      <c r="AF16" s="194"/>
      <c r="AG16" s="194"/>
      <c r="AH16" s="194"/>
      <c r="AI16" s="194"/>
      <c r="AJ16" s="190">
        <f t="shared" si="6"/>
        <v>26</v>
      </c>
      <c r="AK16" s="194"/>
      <c r="AL16" s="194"/>
      <c r="AM16" s="194">
        <v>1</v>
      </c>
      <c r="AN16" s="194"/>
      <c r="AO16" s="190">
        <f t="shared" si="7"/>
        <v>27</v>
      </c>
      <c r="AP16" s="194"/>
      <c r="AQ16" s="194"/>
      <c r="AR16" s="194"/>
      <c r="AS16" s="194"/>
      <c r="AT16" s="190">
        <f t="shared" si="8"/>
        <v>27</v>
      </c>
      <c r="AU16" s="194"/>
      <c r="AV16" s="194"/>
      <c r="AW16" s="194"/>
      <c r="AX16" s="194"/>
      <c r="AY16" s="190">
        <f t="shared" si="9"/>
        <v>27</v>
      </c>
      <c r="AZ16" s="194"/>
      <c r="BA16" s="194"/>
      <c r="BB16" s="194"/>
      <c r="BC16" s="194"/>
      <c r="BD16" s="190">
        <f t="shared" si="10"/>
        <v>27</v>
      </c>
      <c r="BE16" s="194"/>
      <c r="BF16" s="194"/>
      <c r="BG16" s="194"/>
      <c r="BH16" s="194"/>
      <c r="BI16" s="190">
        <f t="shared" si="11"/>
        <v>27</v>
      </c>
      <c r="BJ16" s="194"/>
      <c r="BK16" s="194"/>
      <c r="BL16" s="194"/>
      <c r="BM16" s="194"/>
      <c r="BN16" s="190">
        <f t="shared" si="12"/>
        <v>27</v>
      </c>
      <c r="BO16" s="194"/>
      <c r="BP16" s="194"/>
      <c r="BQ16" s="194"/>
      <c r="BR16" s="194"/>
      <c r="BS16" s="190">
        <f>SUM(BN16:BR16)</f>
        <v>27</v>
      </c>
    </row>
    <row r="17" spans="1:71" x14ac:dyDescent="0.25">
      <c r="A17" s="1"/>
      <c r="B17" s="28" t="s">
        <v>397</v>
      </c>
      <c r="C17" s="29">
        <v>37</v>
      </c>
      <c r="D17" s="29"/>
      <c r="E17" s="29">
        <v>26</v>
      </c>
      <c r="F17" s="1"/>
      <c r="G17" s="2">
        <f t="shared" si="16"/>
        <v>0.53846153846153844</v>
      </c>
      <c r="H17" s="72">
        <v>8</v>
      </c>
      <c r="I17" s="72">
        <f t="shared" si="14"/>
        <v>10</v>
      </c>
      <c r="J17" s="82">
        <v>2</v>
      </c>
      <c r="K17" s="9"/>
      <c r="L17" s="9">
        <v>2023</v>
      </c>
      <c r="M17" s="9"/>
      <c r="N17" s="9"/>
      <c r="O17" s="9"/>
      <c r="P17" s="72">
        <f t="shared" si="15"/>
        <v>8</v>
      </c>
      <c r="Q17" s="9"/>
      <c r="R17" s="9"/>
      <c r="S17" s="9"/>
      <c r="T17" s="9"/>
      <c r="U17" s="1">
        <f t="shared" si="3"/>
        <v>8</v>
      </c>
      <c r="V17" s="9"/>
      <c r="W17" s="9"/>
      <c r="X17" s="9"/>
      <c r="Y17" s="9"/>
      <c r="Z17" s="1">
        <f t="shared" si="4"/>
        <v>8</v>
      </c>
      <c r="AA17" s="9"/>
      <c r="AB17" s="9">
        <v>4</v>
      </c>
      <c r="AC17" s="9"/>
      <c r="AD17" s="9"/>
      <c r="AE17" s="1">
        <f t="shared" si="5"/>
        <v>12</v>
      </c>
      <c r="AF17" s="9">
        <v>1</v>
      </c>
      <c r="AG17" s="9"/>
      <c r="AH17" s="9"/>
      <c r="AI17" s="9"/>
      <c r="AJ17" s="1">
        <f t="shared" si="6"/>
        <v>13</v>
      </c>
      <c r="AK17" s="9"/>
      <c r="AL17" s="9"/>
      <c r="AM17" s="9"/>
      <c r="AN17" s="9"/>
      <c r="AO17" s="1">
        <f t="shared" si="7"/>
        <v>13</v>
      </c>
      <c r="AP17" s="9">
        <v>1</v>
      </c>
      <c r="AQ17" s="9"/>
      <c r="AR17" s="9"/>
      <c r="AS17" s="9"/>
      <c r="AT17" s="1">
        <f t="shared" si="8"/>
        <v>14</v>
      </c>
      <c r="AU17" s="9"/>
      <c r="AV17" s="9"/>
      <c r="AW17" s="9"/>
      <c r="AX17" s="9"/>
      <c r="AY17" s="1">
        <f t="shared" si="9"/>
        <v>14</v>
      </c>
      <c r="AZ17" s="9"/>
      <c r="BA17" s="9"/>
      <c r="BB17" s="9"/>
      <c r="BC17" s="9"/>
      <c r="BD17" s="1">
        <f t="shared" si="10"/>
        <v>14</v>
      </c>
      <c r="BE17" s="9"/>
      <c r="BF17" s="9"/>
      <c r="BG17" s="9"/>
      <c r="BH17" s="9"/>
      <c r="BI17" s="1">
        <f t="shared" si="11"/>
        <v>14</v>
      </c>
      <c r="BJ17" s="9"/>
      <c r="BK17" s="9"/>
      <c r="BL17" s="9"/>
      <c r="BM17" s="9"/>
      <c r="BN17" s="1">
        <f t="shared" si="12"/>
        <v>14</v>
      </c>
      <c r="BO17" s="9"/>
      <c r="BP17" s="9"/>
      <c r="BQ17" s="9"/>
      <c r="BR17" s="9"/>
      <c r="BS17" s="1">
        <f>SUM(BN17:BR17)</f>
        <v>14</v>
      </c>
    </row>
    <row r="18" spans="1:71" x14ac:dyDescent="0.25">
      <c r="A18" s="1"/>
      <c r="B18" s="28" t="s">
        <v>381</v>
      </c>
      <c r="C18" s="29">
        <v>41</v>
      </c>
      <c r="D18" s="29"/>
      <c r="E18" s="29">
        <v>40</v>
      </c>
      <c r="F18" s="1"/>
      <c r="G18" s="2">
        <f t="shared" si="16"/>
        <v>0</v>
      </c>
      <c r="H18" s="72">
        <v>0</v>
      </c>
      <c r="I18" s="72">
        <f t="shared" si="14"/>
        <v>0</v>
      </c>
      <c r="J18" s="82"/>
      <c r="K18" s="9"/>
      <c r="L18" s="9">
        <v>2023</v>
      </c>
      <c r="M18" s="9"/>
      <c r="N18" s="9"/>
      <c r="O18" s="9"/>
      <c r="P18" s="72">
        <f t="shared" si="15"/>
        <v>0</v>
      </c>
      <c r="Q18" s="9"/>
      <c r="R18" s="9"/>
      <c r="S18" s="9"/>
      <c r="T18" s="9"/>
      <c r="U18" s="1">
        <f t="shared" si="3"/>
        <v>0</v>
      </c>
      <c r="V18" s="9"/>
      <c r="W18" s="9"/>
      <c r="X18" s="9"/>
      <c r="Y18" s="9"/>
      <c r="Z18" s="1">
        <f t="shared" si="4"/>
        <v>0</v>
      </c>
      <c r="AA18" s="9"/>
      <c r="AB18" s="9"/>
      <c r="AC18" s="9"/>
      <c r="AD18" s="9"/>
      <c r="AE18" s="1">
        <f t="shared" si="5"/>
        <v>0</v>
      </c>
      <c r="AF18" s="9"/>
      <c r="AG18" s="9"/>
      <c r="AH18" s="9"/>
      <c r="AI18" s="9"/>
      <c r="AJ18" s="1">
        <f t="shared" si="6"/>
        <v>0</v>
      </c>
      <c r="AK18" s="9"/>
      <c r="AL18" s="9"/>
      <c r="AM18" s="9"/>
      <c r="AN18" s="9"/>
      <c r="AO18" s="1">
        <f t="shared" si="7"/>
        <v>0</v>
      </c>
      <c r="AP18" s="9"/>
      <c r="AQ18" s="9"/>
      <c r="AR18" s="9"/>
      <c r="AS18" s="9"/>
      <c r="AT18" s="1">
        <f t="shared" si="8"/>
        <v>0</v>
      </c>
      <c r="AU18" s="9"/>
      <c r="AV18" s="9"/>
      <c r="AW18" s="9"/>
      <c r="AX18" s="9"/>
      <c r="AY18" s="1">
        <f t="shared" si="9"/>
        <v>0</v>
      </c>
      <c r="AZ18" s="9"/>
      <c r="BA18" s="9"/>
      <c r="BB18" s="9"/>
      <c r="BC18" s="9"/>
      <c r="BD18" s="1">
        <f t="shared" si="10"/>
        <v>0</v>
      </c>
      <c r="BE18" s="9"/>
      <c r="BF18" s="9"/>
      <c r="BG18" s="9"/>
      <c r="BH18" s="9"/>
      <c r="BI18" s="1">
        <f t="shared" si="11"/>
        <v>0</v>
      </c>
      <c r="BJ18" s="9"/>
      <c r="BK18" s="9"/>
      <c r="BL18" s="9"/>
      <c r="BM18" s="9"/>
      <c r="BN18" s="1">
        <f t="shared" si="12"/>
        <v>0</v>
      </c>
      <c r="BO18" s="9"/>
      <c r="BP18" s="9"/>
      <c r="BQ18" s="9"/>
      <c r="BR18" s="9"/>
      <c r="BS18" s="1">
        <f>SUM(BN18:BR18)</f>
        <v>0</v>
      </c>
    </row>
    <row r="19" spans="1:71" x14ac:dyDescent="0.25">
      <c r="A19" s="1"/>
      <c r="B19" s="28" t="s">
        <v>239</v>
      </c>
      <c r="C19" s="29">
        <v>55</v>
      </c>
      <c r="D19" s="29">
        <v>4676</v>
      </c>
      <c r="E19" s="29">
        <v>85</v>
      </c>
      <c r="F19" s="1"/>
      <c r="G19" s="2">
        <f t="shared" si="16"/>
        <v>0.81176470588235294</v>
      </c>
      <c r="H19" s="72">
        <v>57</v>
      </c>
      <c r="I19" s="72">
        <f t="shared" si="14"/>
        <v>60</v>
      </c>
      <c r="J19" s="82">
        <v>3</v>
      </c>
      <c r="K19" s="9">
        <v>2023</v>
      </c>
      <c r="L19" s="9">
        <v>2023</v>
      </c>
      <c r="M19" s="9"/>
      <c r="N19" s="9"/>
      <c r="O19" s="9"/>
      <c r="P19" s="72">
        <f t="shared" si="15"/>
        <v>57</v>
      </c>
      <c r="Q19" s="9"/>
      <c r="R19" s="9"/>
      <c r="S19" s="9"/>
      <c r="T19" s="9"/>
      <c r="U19" s="1">
        <f t="shared" si="3"/>
        <v>57</v>
      </c>
      <c r="V19" s="9"/>
      <c r="W19" s="9"/>
      <c r="X19" s="9">
        <v>5</v>
      </c>
      <c r="Y19" s="9"/>
      <c r="Z19" s="1">
        <f t="shared" si="4"/>
        <v>62</v>
      </c>
      <c r="AA19" s="9"/>
      <c r="AB19" s="9">
        <v>1</v>
      </c>
      <c r="AC19" s="9"/>
      <c r="AD19" s="9"/>
      <c r="AE19" s="1">
        <f t="shared" si="5"/>
        <v>63</v>
      </c>
      <c r="AF19" s="9">
        <v>1</v>
      </c>
      <c r="AG19" s="9">
        <v>1</v>
      </c>
      <c r="AH19" s="9"/>
      <c r="AI19" s="9"/>
      <c r="AJ19" s="1">
        <f t="shared" si="6"/>
        <v>65</v>
      </c>
      <c r="AK19" s="9">
        <v>2</v>
      </c>
      <c r="AL19" s="9"/>
      <c r="AM19" s="9">
        <v>2</v>
      </c>
      <c r="AN19" s="9"/>
      <c r="AO19" s="1">
        <f t="shared" si="7"/>
        <v>69</v>
      </c>
      <c r="AP19" s="9"/>
      <c r="AQ19" s="9"/>
      <c r="AR19" s="9"/>
      <c r="AS19" s="9"/>
      <c r="AT19" s="1">
        <f t="shared" si="8"/>
        <v>69</v>
      </c>
      <c r="AU19" s="9"/>
      <c r="AV19" s="9"/>
      <c r="AW19" s="9"/>
      <c r="AX19" s="9"/>
      <c r="AY19" s="1">
        <f t="shared" si="9"/>
        <v>69</v>
      </c>
      <c r="AZ19" s="9"/>
      <c r="BA19" s="9"/>
      <c r="BB19" s="9"/>
      <c r="BC19" s="9"/>
      <c r="BD19" s="1">
        <f t="shared" si="10"/>
        <v>69</v>
      </c>
      <c r="BE19" s="9"/>
      <c r="BF19" s="9"/>
      <c r="BG19" s="9"/>
      <c r="BH19" s="9"/>
      <c r="BI19" s="1">
        <f t="shared" si="11"/>
        <v>69</v>
      </c>
      <c r="BJ19" s="9"/>
      <c r="BK19" s="9"/>
      <c r="BL19" s="9"/>
      <c r="BM19" s="9"/>
      <c r="BN19" s="1">
        <f t="shared" si="12"/>
        <v>69</v>
      </c>
      <c r="BO19" s="9"/>
      <c r="BP19" s="9"/>
      <c r="BQ19" s="9"/>
      <c r="BR19" s="9"/>
      <c r="BS19" s="1">
        <f t="shared" si="13"/>
        <v>69</v>
      </c>
    </row>
    <row r="20" spans="1:71" x14ac:dyDescent="0.25">
      <c r="A20" s="1"/>
      <c r="B20" s="28" t="s">
        <v>363</v>
      </c>
      <c r="C20" s="29">
        <v>69</v>
      </c>
      <c r="D20" s="29"/>
      <c r="E20" s="29">
        <v>38</v>
      </c>
      <c r="F20" s="1"/>
      <c r="G20" s="2">
        <f t="shared" si="16"/>
        <v>0.65789473684210531</v>
      </c>
      <c r="H20" s="72">
        <v>12</v>
      </c>
      <c r="I20" s="72">
        <f t="shared" si="14"/>
        <v>14</v>
      </c>
      <c r="J20" s="82">
        <v>2</v>
      </c>
      <c r="K20" s="9">
        <v>2023</v>
      </c>
      <c r="L20" s="9">
        <v>2023</v>
      </c>
      <c r="M20" s="9"/>
      <c r="N20" s="9"/>
      <c r="O20" s="9"/>
      <c r="P20" s="72">
        <f t="shared" si="15"/>
        <v>12</v>
      </c>
      <c r="Q20" s="9">
        <v>1</v>
      </c>
      <c r="R20" s="9"/>
      <c r="S20" s="9"/>
      <c r="T20" s="9"/>
      <c r="U20" s="1">
        <f t="shared" si="3"/>
        <v>13</v>
      </c>
      <c r="V20" s="9"/>
      <c r="W20" s="9"/>
      <c r="X20" s="9"/>
      <c r="Y20" s="9"/>
      <c r="Z20" s="1">
        <f t="shared" si="4"/>
        <v>13</v>
      </c>
      <c r="AA20" s="9">
        <v>1</v>
      </c>
      <c r="AB20" s="9">
        <v>6</v>
      </c>
      <c r="AC20" s="9">
        <v>1</v>
      </c>
      <c r="AD20" s="9"/>
      <c r="AE20" s="1">
        <f t="shared" si="5"/>
        <v>21</v>
      </c>
      <c r="AF20" s="9"/>
      <c r="AG20" s="9"/>
      <c r="AH20" s="9"/>
      <c r="AI20" s="9"/>
      <c r="AJ20" s="1">
        <f t="shared" si="6"/>
        <v>21</v>
      </c>
      <c r="AK20" s="9"/>
      <c r="AL20" s="9">
        <v>3</v>
      </c>
      <c r="AM20" s="9">
        <v>1</v>
      </c>
      <c r="AN20" s="9"/>
      <c r="AO20" s="1">
        <f t="shared" si="7"/>
        <v>25</v>
      </c>
      <c r="AP20" s="9"/>
      <c r="AQ20" s="9"/>
      <c r="AR20" s="9"/>
      <c r="AS20" s="9"/>
      <c r="AT20" s="1">
        <f t="shared" si="8"/>
        <v>25</v>
      </c>
      <c r="AU20" s="9"/>
      <c r="AV20" s="9"/>
      <c r="AW20" s="9"/>
      <c r="AX20" s="9"/>
      <c r="AY20" s="1">
        <f t="shared" si="9"/>
        <v>25</v>
      </c>
      <c r="AZ20" s="9"/>
      <c r="BA20" s="9"/>
      <c r="BB20" s="9"/>
      <c r="BC20" s="9"/>
      <c r="BD20" s="1">
        <f t="shared" si="10"/>
        <v>25</v>
      </c>
      <c r="BE20" s="9"/>
      <c r="BF20" s="9"/>
      <c r="BG20" s="9"/>
      <c r="BH20" s="9"/>
      <c r="BI20" s="1">
        <f t="shared" si="11"/>
        <v>25</v>
      </c>
      <c r="BJ20" s="9"/>
      <c r="BK20" s="9"/>
      <c r="BL20" s="9"/>
      <c r="BM20" s="9"/>
      <c r="BN20" s="1">
        <f t="shared" si="12"/>
        <v>25</v>
      </c>
      <c r="BO20" s="9"/>
      <c r="BP20" s="9"/>
      <c r="BQ20" s="9"/>
      <c r="BR20" s="9"/>
      <c r="BS20" s="1">
        <f t="shared" si="13"/>
        <v>25</v>
      </c>
    </row>
    <row r="21" spans="1:71" x14ac:dyDescent="0.25">
      <c r="A21" s="1"/>
      <c r="B21" s="28" t="s">
        <v>275</v>
      </c>
      <c r="C21" s="29">
        <v>88</v>
      </c>
      <c r="D21" s="29">
        <v>6012</v>
      </c>
      <c r="E21" s="29">
        <v>21</v>
      </c>
      <c r="F21" s="1"/>
      <c r="G21" s="2">
        <f t="shared" si="16"/>
        <v>0.66666666666666663</v>
      </c>
      <c r="H21" s="72">
        <v>9</v>
      </c>
      <c r="I21" s="72">
        <f t="shared" si="14"/>
        <v>9</v>
      </c>
      <c r="J21" s="82"/>
      <c r="K21" s="9">
        <v>2023</v>
      </c>
      <c r="L21" s="9">
        <v>2023</v>
      </c>
      <c r="M21" s="9"/>
      <c r="N21" s="9"/>
      <c r="O21" s="9"/>
      <c r="P21" s="72">
        <f t="shared" si="15"/>
        <v>9</v>
      </c>
      <c r="Q21" s="9"/>
      <c r="R21" s="9"/>
      <c r="S21" s="9"/>
      <c r="T21" s="9"/>
      <c r="U21" s="1">
        <f t="shared" si="3"/>
        <v>9</v>
      </c>
      <c r="V21" s="9"/>
      <c r="W21" s="9"/>
      <c r="X21" s="9"/>
      <c r="Y21" s="9"/>
      <c r="Z21" s="1">
        <f t="shared" si="4"/>
        <v>9</v>
      </c>
      <c r="AA21" s="9"/>
      <c r="AB21" s="9"/>
      <c r="AC21" s="9"/>
      <c r="AD21" s="9"/>
      <c r="AE21" s="1">
        <f t="shared" si="5"/>
        <v>9</v>
      </c>
      <c r="AF21" s="9"/>
      <c r="AG21" s="9"/>
      <c r="AH21" s="9"/>
      <c r="AI21" s="9"/>
      <c r="AJ21" s="1">
        <f t="shared" si="6"/>
        <v>9</v>
      </c>
      <c r="AK21" s="9"/>
      <c r="AL21" s="9"/>
      <c r="AM21" s="9"/>
      <c r="AN21" s="9"/>
      <c r="AO21" s="1">
        <f t="shared" si="7"/>
        <v>9</v>
      </c>
      <c r="AP21" s="9"/>
      <c r="AQ21" s="9"/>
      <c r="AR21" s="9">
        <v>5</v>
      </c>
      <c r="AS21" s="9"/>
      <c r="AT21" s="1">
        <f t="shared" si="8"/>
        <v>14</v>
      </c>
      <c r="AU21" s="9"/>
      <c r="AV21" s="9"/>
      <c r="AW21" s="9"/>
      <c r="AX21" s="9"/>
      <c r="AY21" s="1">
        <f t="shared" si="9"/>
        <v>14</v>
      </c>
      <c r="AZ21" s="9"/>
      <c r="BA21" s="9"/>
      <c r="BB21" s="9"/>
      <c r="BC21" s="9"/>
      <c r="BD21" s="1">
        <f t="shared" si="10"/>
        <v>14</v>
      </c>
      <c r="BE21" s="9"/>
      <c r="BF21" s="9"/>
      <c r="BG21" s="9"/>
      <c r="BH21" s="9"/>
      <c r="BI21" s="1">
        <f t="shared" si="11"/>
        <v>14</v>
      </c>
      <c r="BJ21" s="9"/>
      <c r="BK21" s="9"/>
      <c r="BL21" s="9"/>
      <c r="BM21" s="9"/>
      <c r="BN21" s="1">
        <f t="shared" si="12"/>
        <v>14</v>
      </c>
      <c r="BO21" s="9"/>
      <c r="BP21" s="9"/>
      <c r="BQ21" s="9"/>
      <c r="BR21" s="9"/>
      <c r="BS21" s="1">
        <f t="shared" si="13"/>
        <v>14</v>
      </c>
    </row>
    <row r="22" spans="1:71" x14ac:dyDescent="0.25">
      <c r="A22" s="1"/>
      <c r="B22" s="145" t="s">
        <v>318</v>
      </c>
      <c r="C22" s="146">
        <v>100</v>
      </c>
      <c r="D22" s="146">
        <v>4146</v>
      </c>
      <c r="E22" s="146">
        <v>19</v>
      </c>
      <c r="F22" s="1"/>
      <c r="G22" s="2">
        <f t="shared" si="16"/>
        <v>0.73684210526315785</v>
      </c>
      <c r="H22" s="72">
        <v>14</v>
      </c>
      <c r="I22" s="72">
        <f t="shared" si="14"/>
        <v>14</v>
      </c>
      <c r="J22" s="82"/>
      <c r="K22" s="9">
        <v>2023</v>
      </c>
      <c r="L22" s="9">
        <v>2023</v>
      </c>
      <c r="M22" s="9"/>
      <c r="N22" s="9"/>
      <c r="O22" s="9"/>
      <c r="P22" s="72">
        <f t="shared" si="15"/>
        <v>14</v>
      </c>
      <c r="Q22" s="9"/>
      <c r="R22" s="9"/>
      <c r="S22" s="9"/>
      <c r="T22" s="9"/>
      <c r="U22" s="1">
        <f t="shared" si="3"/>
        <v>14</v>
      </c>
      <c r="V22" s="9"/>
      <c r="W22" s="9"/>
      <c r="X22" s="9"/>
      <c r="Y22" s="9"/>
      <c r="Z22" s="1">
        <f t="shared" si="4"/>
        <v>14</v>
      </c>
      <c r="AA22" s="9"/>
      <c r="AB22" s="9"/>
      <c r="AC22" s="9"/>
      <c r="AD22" s="9"/>
      <c r="AE22" s="1">
        <f t="shared" si="5"/>
        <v>14</v>
      </c>
      <c r="AF22" s="9"/>
      <c r="AG22" s="9"/>
      <c r="AI22" s="9"/>
      <c r="AJ22" s="1">
        <f t="shared" si="6"/>
        <v>14</v>
      </c>
      <c r="AK22" s="9"/>
      <c r="AL22" s="9"/>
      <c r="AM22" s="9"/>
      <c r="AN22" s="9"/>
      <c r="AO22" s="1">
        <f t="shared" si="7"/>
        <v>14</v>
      </c>
      <c r="AP22" s="9"/>
      <c r="AQ22" s="9"/>
      <c r="AR22" s="9"/>
      <c r="AS22" s="9"/>
      <c r="AT22" s="1">
        <f t="shared" si="8"/>
        <v>14</v>
      </c>
      <c r="AU22" s="9"/>
      <c r="AV22" s="9"/>
      <c r="AW22" s="9"/>
      <c r="AX22" s="9"/>
      <c r="AY22" s="1">
        <f t="shared" si="9"/>
        <v>14</v>
      </c>
      <c r="AZ22" s="9"/>
      <c r="BA22" s="9"/>
      <c r="BB22" s="9"/>
      <c r="BC22" s="9"/>
      <c r="BD22" s="1">
        <f t="shared" si="10"/>
        <v>14</v>
      </c>
      <c r="BE22" s="9"/>
      <c r="BF22" s="9"/>
      <c r="BG22" s="9"/>
      <c r="BH22" s="9"/>
      <c r="BI22" s="1">
        <f t="shared" si="11"/>
        <v>14</v>
      </c>
      <c r="BJ22" s="9"/>
      <c r="BK22" s="9"/>
      <c r="BL22" s="9"/>
      <c r="BM22" s="9"/>
      <c r="BN22" s="1">
        <f t="shared" si="12"/>
        <v>14</v>
      </c>
      <c r="BO22" s="9"/>
      <c r="BP22" s="9"/>
      <c r="BQ22" s="9"/>
      <c r="BR22" s="9"/>
      <c r="BS22" s="1">
        <f t="shared" si="13"/>
        <v>14</v>
      </c>
    </row>
    <row r="23" spans="1:71" x14ac:dyDescent="0.25">
      <c r="A23" s="1"/>
      <c r="B23" s="1"/>
      <c r="C23" s="1"/>
      <c r="D23" s="1"/>
      <c r="E23" s="1"/>
      <c r="F23" s="1"/>
      <c r="G23" s="1"/>
      <c r="H23" s="72"/>
      <c r="I23" s="72"/>
      <c r="J23" s="72"/>
      <c r="K23" s="1"/>
      <c r="L23" s="1"/>
      <c r="M23" s="1">
        <f>SUM(M12:M22)</f>
        <v>0</v>
      </c>
      <c r="N23" s="1">
        <f>SUM(N12:N22)</f>
        <v>0</v>
      </c>
      <c r="O23" s="1">
        <f>SUM(O12:O22)</f>
        <v>0</v>
      </c>
      <c r="P23" s="72">
        <f t="shared" ref="P23:AU23" si="17">SUM(P11:P22)</f>
        <v>193</v>
      </c>
      <c r="Q23" s="72">
        <f t="shared" si="17"/>
        <v>3</v>
      </c>
      <c r="R23" s="72">
        <f t="shared" si="17"/>
        <v>0</v>
      </c>
      <c r="S23" s="72">
        <f t="shared" si="17"/>
        <v>0</v>
      </c>
      <c r="T23" s="72">
        <f t="shared" si="17"/>
        <v>0</v>
      </c>
      <c r="U23" s="72">
        <f t="shared" si="17"/>
        <v>196</v>
      </c>
      <c r="V23" s="72">
        <f t="shared" si="17"/>
        <v>0</v>
      </c>
      <c r="W23" s="72">
        <f t="shared" si="17"/>
        <v>5</v>
      </c>
      <c r="X23" s="72">
        <f t="shared" si="17"/>
        <v>23</v>
      </c>
      <c r="Y23" s="72">
        <f t="shared" si="17"/>
        <v>0</v>
      </c>
      <c r="Z23" s="72">
        <f t="shared" si="17"/>
        <v>224</v>
      </c>
      <c r="AA23" s="72">
        <f t="shared" si="17"/>
        <v>1</v>
      </c>
      <c r="AB23" s="72">
        <f t="shared" si="17"/>
        <v>11</v>
      </c>
      <c r="AC23" s="72">
        <f t="shared" si="17"/>
        <v>2</v>
      </c>
      <c r="AD23" s="72">
        <f t="shared" si="17"/>
        <v>0</v>
      </c>
      <c r="AE23" s="72">
        <f t="shared" si="17"/>
        <v>238</v>
      </c>
      <c r="AF23" s="72">
        <f t="shared" si="17"/>
        <v>2</v>
      </c>
      <c r="AG23" s="72">
        <f t="shared" si="17"/>
        <v>1</v>
      </c>
      <c r="AH23" s="72">
        <f t="shared" si="17"/>
        <v>0</v>
      </c>
      <c r="AI23" s="72">
        <f t="shared" si="17"/>
        <v>0</v>
      </c>
      <c r="AJ23" s="72">
        <f t="shared" si="17"/>
        <v>241</v>
      </c>
      <c r="AK23" s="72">
        <f t="shared" si="17"/>
        <v>2</v>
      </c>
      <c r="AL23" s="72">
        <f t="shared" si="17"/>
        <v>3</v>
      </c>
      <c r="AM23" s="72">
        <f t="shared" si="17"/>
        <v>4</v>
      </c>
      <c r="AN23" s="72">
        <f t="shared" si="17"/>
        <v>0</v>
      </c>
      <c r="AO23" s="72">
        <f t="shared" si="17"/>
        <v>250</v>
      </c>
      <c r="AP23" s="72">
        <f t="shared" si="17"/>
        <v>1</v>
      </c>
      <c r="AQ23" s="72">
        <f t="shared" si="17"/>
        <v>0</v>
      </c>
      <c r="AR23" s="72">
        <f t="shared" si="17"/>
        <v>5</v>
      </c>
      <c r="AS23" s="72">
        <f t="shared" si="17"/>
        <v>0</v>
      </c>
      <c r="AT23" s="72">
        <f t="shared" si="17"/>
        <v>256</v>
      </c>
      <c r="AU23" s="72">
        <f t="shared" si="17"/>
        <v>0</v>
      </c>
      <c r="AV23" s="72">
        <f t="shared" ref="AV23:BS23" si="18">SUM(AV11:AV22)</f>
        <v>0</v>
      </c>
      <c r="AW23" s="72">
        <f t="shared" si="18"/>
        <v>0</v>
      </c>
      <c r="AX23" s="72">
        <f t="shared" si="18"/>
        <v>0</v>
      </c>
      <c r="AY23" s="72">
        <f t="shared" si="18"/>
        <v>256</v>
      </c>
      <c r="AZ23" s="72">
        <f t="shared" si="18"/>
        <v>0</v>
      </c>
      <c r="BA23" s="72">
        <f t="shared" si="18"/>
        <v>0</v>
      </c>
      <c r="BB23" s="72">
        <f t="shared" si="18"/>
        <v>0</v>
      </c>
      <c r="BC23" s="72">
        <f t="shared" si="18"/>
        <v>0</v>
      </c>
      <c r="BD23" s="72">
        <f t="shared" si="18"/>
        <v>256</v>
      </c>
      <c r="BE23" s="72">
        <f t="shared" si="18"/>
        <v>0</v>
      </c>
      <c r="BF23" s="72">
        <f t="shared" si="18"/>
        <v>0</v>
      </c>
      <c r="BG23" s="72">
        <f t="shared" si="18"/>
        <v>0</v>
      </c>
      <c r="BH23" s="72">
        <f t="shared" si="18"/>
        <v>0</v>
      </c>
      <c r="BI23" s="72">
        <f t="shared" si="18"/>
        <v>256</v>
      </c>
      <c r="BJ23" s="72">
        <f t="shared" si="18"/>
        <v>0</v>
      </c>
      <c r="BK23" s="72">
        <f t="shared" si="18"/>
        <v>0</v>
      </c>
      <c r="BL23" s="72">
        <f t="shared" si="18"/>
        <v>0</v>
      </c>
      <c r="BM23" s="72">
        <f t="shared" si="18"/>
        <v>0</v>
      </c>
      <c r="BN23" s="72">
        <f t="shared" si="18"/>
        <v>256</v>
      </c>
      <c r="BO23" s="72">
        <f t="shared" si="18"/>
        <v>0</v>
      </c>
      <c r="BP23" s="72">
        <f t="shared" si="18"/>
        <v>0</v>
      </c>
      <c r="BQ23" s="72">
        <f t="shared" si="18"/>
        <v>0</v>
      </c>
      <c r="BR23" s="72">
        <f t="shared" si="18"/>
        <v>0</v>
      </c>
      <c r="BS23" s="72">
        <f t="shared" si="18"/>
        <v>256</v>
      </c>
    </row>
    <row r="24" spans="1:71" x14ac:dyDescent="0.25">
      <c r="A24" s="1"/>
      <c r="B24" s="1" t="s">
        <v>229</v>
      </c>
      <c r="C24" s="1">
        <f>COUNT(C12:C22)</f>
        <v>11</v>
      </c>
      <c r="D24" s="1"/>
      <c r="E24" s="1">
        <f>SUM(E11:E22)</f>
        <v>407</v>
      </c>
      <c r="F24" s="1">
        <f>SUM(E11:E22)+1</f>
        <v>408</v>
      </c>
      <c r="G24" s="2">
        <f>$BS23/F24</f>
        <v>0.62745098039215685</v>
      </c>
      <c r="H24" s="72">
        <f>SUM(H11:H22)</f>
        <v>193</v>
      </c>
      <c r="I24" s="72">
        <f>SUM(I11:I22)</f>
        <v>202</v>
      </c>
      <c r="J24" s="72">
        <f>SUM(J11:J22)</f>
        <v>9</v>
      </c>
      <c r="K24" s="1"/>
      <c r="L24" s="1"/>
      <c r="M24" s="1"/>
      <c r="N24" s="1"/>
      <c r="O24" s="1"/>
      <c r="P24" s="2">
        <f>P23/F24</f>
        <v>0.47303921568627449</v>
      </c>
      <c r="Q24" s="1"/>
      <c r="R24" s="1">
        <f>M23+R23</f>
        <v>0</v>
      </c>
      <c r="S24" s="1">
        <f>N23+S23</f>
        <v>0</v>
      </c>
      <c r="T24" s="1">
        <f>O23+T23</f>
        <v>0</v>
      </c>
      <c r="U24" s="2">
        <f>U23/F24</f>
        <v>0.48039215686274511</v>
      </c>
      <c r="V24" s="1"/>
      <c r="W24" s="1">
        <f>R24+W23</f>
        <v>5</v>
      </c>
      <c r="X24" s="1">
        <f>S24+X23</f>
        <v>23</v>
      </c>
      <c r="Y24" s="1">
        <f>T24+Y23</f>
        <v>0</v>
      </c>
      <c r="Z24" s="2">
        <f>Z23/F24</f>
        <v>0.5490196078431373</v>
      </c>
      <c r="AA24" s="1"/>
      <c r="AB24" s="1">
        <f>W24+AB23</f>
        <v>16</v>
      </c>
      <c r="AC24" s="1">
        <f>X24+AC23</f>
        <v>25</v>
      </c>
      <c r="AD24" s="1">
        <f>Y24+AD23</f>
        <v>0</v>
      </c>
      <c r="AE24" s="2">
        <f>AE23/F24</f>
        <v>0.58333333333333337</v>
      </c>
      <c r="AF24" s="1"/>
      <c r="AG24" s="1">
        <f>AB24+AG23</f>
        <v>17</v>
      </c>
      <c r="AH24" s="1">
        <f>AC24+AH23</f>
        <v>25</v>
      </c>
      <c r="AI24" s="1">
        <f>AD24+AI23</f>
        <v>0</v>
      </c>
      <c r="AJ24" s="2">
        <f>AJ23/F24</f>
        <v>0.59068627450980393</v>
      </c>
      <c r="AK24" s="1"/>
      <c r="AL24" s="1">
        <f>AG24+AL23</f>
        <v>20</v>
      </c>
      <c r="AM24" s="1">
        <f>AH24+AM23</f>
        <v>29</v>
      </c>
      <c r="AN24" s="1">
        <f>AI24+AN23</f>
        <v>0</v>
      </c>
      <c r="AO24" s="2">
        <f>AO23/F24</f>
        <v>0.61274509803921573</v>
      </c>
      <c r="AP24" s="1"/>
      <c r="AQ24" s="1">
        <f>AL24+AQ23</f>
        <v>20</v>
      </c>
      <c r="AR24" s="1">
        <f>AM24+AR23</f>
        <v>34</v>
      </c>
      <c r="AS24" s="1">
        <f>AN24+AS23</f>
        <v>0</v>
      </c>
      <c r="AT24" s="2">
        <f>AT23/F24</f>
        <v>0.62745098039215685</v>
      </c>
      <c r="AU24" s="1"/>
      <c r="AV24" s="1">
        <f>AQ24+AV23</f>
        <v>20</v>
      </c>
      <c r="AW24" s="1">
        <f>AR24+AW23</f>
        <v>34</v>
      </c>
      <c r="AX24" s="1">
        <f>AS24+AX23</f>
        <v>0</v>
      </c>
      <c r="AY24" s="2">
        <f>AY23/F24</f>
        <v>0.62745098039215685</v>
      </c>
      <c r="AZ24" s="1"/>
      <c r="BA24" s="1">
        <f>AV24+BA23</f>
        <v>20</v>
      </c>
      <c r="BB24" s="1">
        <f>AW24+BB23</f>
        <v>34</v>
      </c>
      <c r="BC24" s="1">
        <f>AX24+BC23</f>
        <v>0</v>
      </c>
      <c r="BD24" s="2">
        <f>BD23/F24</f>
        <v>0.62745098039215685</v>
      </c>
      <c r="BE24" s="1"/>
      <c r="BF24" s="1">
        <f>BA24+BF23</f>
        <v>20</v>
      </c>
      <c r="BG24" s="1">
        <f>BB24+BG23</f>
        <v>34</v>
      </c>
      <c r="BH24" s="1">
        <f>BC24+BH23</f>
        <v>0</v>
      </c>
      <c r="BI24" s="2">
        <f>BI23/F24</f>
        <v>0.62745098039215685</v>
      </c>
      <c r="BJ24" s="1"/>
      <c r="BK24" s="1">
        <f>BF24+BK23</f>
        <v>20</v>
      </c>
      <c r="BL24" s="1">
        <f>BG24+BL23</f>
        <v>34</v>
      </c>
      <c r="BM24" s="1">
        <f>BH24+BM23</f>
        <v>0</v>
      </c>
      <c r="BN24" s="2">
        <f>BN23/F24</f>
        <v>0.62745098039215685</v>
      </c>
      <c r="BO24" s="1"/>
      <c r="BP24" s="1">
        <f>BK24+BP23</f>
        <v>20</v>
      </c>
      <c r="BQ24" s="1">
        <f>BL24+BQ23</f>
        <v>34</v>
      </c>
      <c r="BR24" s="1">
        <f>BM24+BR23</f>
        <v>0</v>
      </c>
      <c r="BS24" s="2">
        <f>BS23/F24</f>
        <v>0.62745098039215685</v>
      </c>
    </row>
  </sheetData>
  <mergeCells count="12">
    <mergeCell ref="BO1:BS1"/>
    <mergeCell ref="AK1:AO1"/>
    <mergeCell ref="M1:P1"/>
    <mergeCell ref="Q1:U1"/>
    <mergeCell ref="V1:Z1"/>
    <mergeCell ref="AA1:AE1"/>
    <mergeCell ref="AF1:AJ1"/>
    <mergeCell ref="AP1:AT1"/>
    <mergeCell ref="AU1:AY1"/>
    <mergeCell ref="AZ1:BD1"/>
    <mergeCell ref="BE1:BI1"/>
    <mergeCell ref="BJ1:BN1"/>
  </mergeCells>
  <phoneticPr fontId="9" type="noConversion"/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BS14"/>
  <sheetViews>
    <sheetView zoomScale="150" workbookViewId="0">
      <pane xSplit="12" ySplit="2" topLeftCell="AJ3" activePane="bottomRight" state="frozen"/>
      <selection activeCell="A19" sqref="A19:XFD48"/>
      <selection pane="topRight" activeCell="A19" sqref="A19:XFD48"/>
      <selection pane="bottomLeft" activeCell="A19" sqref="A19:XFD48"/>
      <selection pane="bottomRight" activeCell="A7" sqref="A7"/>
    </sheetView>
  </sheetViews>
  <sheetFormatPr defaultColWidth="8.85546875" defaultRowHeight="15" x14ac:dyDescent="0.25"/>
  <cols>
    <col min="1" max="1" width="9.28515625" bestFit="1" customWidth="1"/>
    <col min="2" max="2" width="19.28515625" bestFit="1" customWidth="1"/>
    <col min="3" max="3" width="4.42578125" customWidth="1"/>
    <col min="4" max="4" width="8.7109375" hidden="1" customWidth="1"/>
    <col min="5" max="5" width="5.42578125" customWidth="1"/>
    <col min="6" max="6" width="5.140625" bestFit="1" customWidth="1"/>
    <col min="7" max="7" width="9.140625" customWidth="1"/>
    <col min="8" max="8" width="5.140625" style="80" customWidth="1"/>
    <col min="9" max="9" width="8" style="80" customWidth="1"/>
    <col min="10" max="10" width="5" style="80" customWidth="1"/>
    <col min="11" max="11" width="5.42578125" customWidth="1"/>
    <col min="12" max="12" width="8.140625" customWidth="1"/>
    <col min="13" max="15" width="3" customWidth="1"/>
    <col min="16" max="16" width="7.140625" customWidth="1"/>
    <col min="17" max="20" width="3" customWidth="1"/>
    <col min="21" max="21" width="7.140625" customWidth="1"/>
    <col min="22" max="25" width="3" customWidth="1"/>
    <col min="26" max="26" width="7.140625" customWidth="1"/>
    <col min="27" max="30" width="3" customWidth="1"/>
    <col min="31" max="31" width="7.140625" customWidth="1"/>
    <col min="32" max="35" width="3" customWidth="1"/>
    <col min="36" max="36" width="7.140625" customWidth="1"/>
    <col min="37" max="40" width="3" customWidth="1"/>
    <col min="41" max="41" width="7.140625" customWidth="1"/>
    <col min="42" max="45" width="3" customWidth="1"/>
    <col min="46" max="46" width="7.140625" customWidth="1"/>
    <col min="47" max="50" width="3" customWidth="1"/>
    <col min="51" max="51" width="7.140625" customWidth="1"/>
    <col min="52" max="55" width="3" customWidth="1"/>
    <col min="56" max="56" width="7.140625" customWidth="1"/>
    <col min="57" max="60" width="3" customWidth="1"/>
    <col min="61" max="61" width="8.28515625" customWidth="1"/>
    <col min="62" max="65" width="3" customWidth="1"/>
    <col min="66" max="66" width="8.140625" customWidth="1"/>
    <col min="67" max="70" width="3" customWidth="1"/>
    <col min="71" max="71" width="8.140625" customWidth="1"/>
  </cols>
  <sheetData>
    <row r="1" spans="1:71" x14ac:dyDescent="0.25">
      <c r="A1" s="33"/>
      <c r="B1" s="33"/>
      <c r="C1" s="33"/>
      <c r="D1" s="33"/>
      <c r="E1" s="33"/>
      <c r="F1" s="33"/>
      <c r="G1" s="33"/>
      <c r="H1" s="78"/>
      <c r="I1" s="78"/>
      <c r="J1" s="78"/>
      <c r="K1" s="33"/>
      <c r="L1" s="33"/>
      <c r="M1" s="279" t="s">
        <v>320</v>
      </c>
      <c r="N1" s="280"/>
      <c r="O1" s="280"/>
      <c r="P1" s="281"/>
      <c r="Q1" s="279" t="s">
        <v>121</v>
      </c>
      <c r="R1" s="280"/>
      <c r="S1" s="280"/>
      <c r="T1" s="280"/>
      <c r="U1" s="281"/>
      <c r="V1" s="279" t="s">
        <v>276</v>
      </c>
      <c r="W1" s="280"/>
      <c r="X1" s="280"/>
      <c r="Y1" s="280"/>
      <c r="Z1" s="281"/>
      <c r="AA1" s="279" t="s">
        <v>135</v>
      </c>
      <c r="AB1" s="280"/>
      <c r="AC1" s="280"/>
      <c r="AD1" s="280"/>
      <c r="AE1" s="281"/>
      <c r="AF1" s="279" t="s">
        <v>136</v>
      </c>
      <c r="AG1" s="280"/>
      <c r="AH1" s="280"/>
      <c r="AI1" s="280"/>
      <c r="AJ1" s="281"/>
      <c r="AK1" s="279" t="s">
        <v>70</v>
      </c>
      <c r="AL1" s="280"/>
      <c r="AM1" s="280"/>
      <c r="AN1" s="280"/>
      <c r="AO1" s="281"/>
      <c r="AP1" s="279" t="s">
        <v>71</v>
      </c>
      <c r="AQ1" s="280"/>
      <c r="AR1" s="280"/>
      <c r="AS1" s="280"/>
      <c r="AT1" s="281"/>
      <c r="AU1" s="279" t="s">
        <v>48</v>
      </c>
      <c r="AV1" s="280"/>
      <c r="AW1" s="280"/>
      <c r="AX1" s="280"/>
      <c r="AY1" s="281"/>
      <c r="AZ1" s="279" t="s">
        <v>49</v>
      </c>
      <c r="BA1" s="280"/>
      <c r="BB1" s="280"/>
      <c r="BC1" s="280"/>
      <c r="BD1" s="281"/>
      <c r="BE1" s="279" t="s">
        <v>43</v>
      </c>
      <c r="BF1" s="280"/>
      <c r="BG1" s="280"/>
      <c r="BH1" s="280"/>
      <c r="BI1" s="281"/>
      <c r="BJ1" s="279" t="s">
        <v>212</v>
      </c>
      <c r="BK1" s="280"/>
      <c r="BL1" s="280"/>
      <c r="BM1" s="280"/>
      <c r="BN1" s="281"/>
      <c r="BO1" s="279" t="s">
        <v>300</v>
      </c>
      <c r="BP1" s="280"/>
      <c r="BQ1" s="280"/>
      <c r="BR1" s="280"/>
      <c r="BS1" s="281"/>
    </row>
    <row r="2" spans="1:71" s="15" customFormat="1" ht="31.5" customHeight="1" thickBot="1" x14ac:dyDescent="0.3">
      <c r="A2" s="6" t="s">
        <v>51</v>
      </c>
      <c r="B2" s="6" t="s">
        <v>9</v>
      </c>
      <c r="C2" s="6" t="s">
        <v>60</v>
      </c>
      <c r="D2" s="6" t="s">
        <v>61</v>
      </c>
      <c r="E2" s="73" t="s">
        <v>339</v>
      </c>
      <c r="F2" s="7" t="s">
        <v>154</v>
      </c>
      <c r="G2" s="7" t="s">
        <v>138</v>
      </c>
      <c r="H2" s="79" t="s">
        <v>338</v>
      </c>
      <c r="I2" s="79" t="s">
        <v>337</v>
      </c>
      <c r="J2" s="79" t="s">
        <v>139</v>
      </c>
      <c r="K2" s="6" t="s">
        <v>255</v>
      </c>
      <c r="L2" s="6" t="s">
        <v>165</v>
      </c>
      <c r="M2" s="7" t="s">
        <v>192</v>
      </c>
      <c r="N2" s="7" t="s">
        <v>193</v>
      </c>
      <c r="O2" s="7" t="s">
        <v>108</v>
      </c>
      <c r="P2" s="7" t="s">
        <v>109</v>
      </c>
      <c r="Q2" s="7" t="s">
        <v>110</v>
      </c>
      <c r="R2" s="7" t="s">
        <v>192</v>
      </c>
      <c r="S2" s="7" t="s">
        <v>193</v>
      </c>
      <c r="T2" s="7" t="s">
        <v>108</v>
      </c>
      <c r="U2" s="7" t="s">
        <v>109</v>
      </c>
      <c r="V2" s="7" t="s">
        <v>110</v>
      </c>
      <c r="W2" s="7" t="s">
        <v>192</v>
      </c>
      <c r="X2" s="7" t="s">
        <v>193</v>
      </c>
      <c r="Y2" s="7" t="s">
        <v>108</v>
      </c>
      <c r="Z2" s="7" t="s">
        <v>109</v>
      </c>
      <c r="AA2" s="7" t="s">
        <v>110</v>
      </c>
      <c r="AB2" s="7" t="s">
        <v>192</v>
      </c>
      <c r="AC2" s="7" t="s">
        <v>193</v>
      </c>
      <c r="AD2" s="7" t="s">
        <v>108</v>
      </c>
      <c r="AE2" s="7" t="s">
        <v>109</v>
      </c>
      <c r="AF2" s="7" t="s">
        <v>110</v>
      </c>
      <c r="AG2" s="7" t="s">
        <v>192</v>
      </c>
      <c r="AH2" s="7" t="s">
        <v>193</v>
      </c>
      <c r="AI2" s="7" t="s">
        <v>108</v>
      </c>
      <c r="AJ2" s="7" t="s">
        <v>109</v>
      </c>
      <c r="AK2" s="7" t="s">
        <v>110</v>
      </c>
      <c r="AL2" s="7" t="s">
        <v>192</v>
      </c>
      <c r="AM2" s="7" t="s">
        <v>193</v>
      </c>
      <c r="AN2" s="7" t="s">
        <v>108</v>
      </c>
      <c r="AO2" s="7" t="s">
        <v>109</v>
      </c>
      <c r="AP2" s="7" t="s">
        <v>110</v>
      </c>
      <c r="AQ2" s="7" t="s">
        <v>192</v>
      </c>
      <c r="AR2" s="7" t="s">
        <v>193</v>
      </c>
      <c r="AS2" s="7" t="s">
        <v>108</v>
      </c>
      <c r="AT2" s="7" t="s">
        <v>109</v>
      </c>
      <c r="AU2" s="7" t="s">
        <v>110</v>
      </c>
      <c r="AV2" s="7" t="s">
        <v>192</v>
      </c>
      <c r="AW2" s="7" t="s">
        <v>193</v>
      </c>
      <c r="AX2" s="7" t="s">
        <v>108</v>
      </c>
      <c r="AY2" s="7" t="s">
        <v>109</v>
      </c>
      <c r="AZ2" s="7" t="s">
        <v>110</v>
      </c>
      <c r="BA2" s="7" t="s">
        <v>192</v>
      </c>
      <c r="BB2" s="7" t="s">
        <v>193</v>
      </c>
      <c r="BC2" s="7" t="s">
        <v>108</v>
      </c>
      <c r="BD2" s="7" t="s">
        <v>109</v>
      </c>
      <c r="BE2" s="7" t="s">
        <v>110</v>
      </c>
      <c r="BF2" s="7" t="s">
        <v>192</v>
      </c>
      <c r="BG2" s="7" t="s">
        <v>193</v>
      </c>
      <c r="BH2" s="7" t="s">
        <v>108</v>
      </c>
      <c r="BI2" s="7" t="s">
        <v>109</v>
      </c>
      <c r="BJ2" s="7" t="s">
        <v>110</v>
      </c>
      <c r="BK2" s="7" t="s">
        <v>192</v>
      </c>
      <c r="BL2" s="7" t="s">
        <v>193</v>
      </c>
      <c r="BM2" s="7" t="s">
        <v>108</v>
      </c>
      <c r="BN2" s="7" t="s">
        <v>109</v>
      </c>
      <c r="BO2" s="7" t="s">
        <v>110</v>
      </c>
      <c r="BP2" s="7" t="s">
        <v>192</v>
      </c>
      <c r="BQ2" s="7" t="s">
        <v>193</v>
      </c>
      <c r="BR2" s="7" t="s">
        <v>108</v>
      </c>
      <c r="BS2" s="7" t="s">
        <v>109</v>
      </c>
    </row>
    <row r="3" spans="1:71" x14ac:dyDescent="0.25">
      <c r="A3" s="3" t="s">
        <v>38</v>
      </c>
      <c r="B3" s="4"/>
      <c r="C3" s="4"/>
      <c r="D3" s="4"/>
      <c r="E3" s="34"/>
      <c r="F3" s="4"/>
      <c r="G3" s="5"/>
      <c r="H3" s="77"/>
      <c r="I3" s="77"/>
      <c r="J3" s="81"/>
      <c r="K3" s="8">
        <v>2023</v>
      </c>
      <c r="L3" s="8">
        <v>2023</v>
      </c>
      <c r="M3" s="8"/>
      <c r="N3" s="8"/>
      <c r="O3" s="8"/>
      <c r="P3" s="77">
        <f>+H3</f>
        <v>0</v>
      </c>
      <c r="Q3" s="8"/>
      <c r="R3" s="8"/>
      <c r="S3" s="8"/>
      <c r="T3" s="8"/>
      <c r="U3" s="1">
        <f t="shared" ref="U3:U12" si="0">SUM(P3:T3)</f>
        <v>0</v>
      </c>
      <c r="V3" s="8"/>
      <c r="W3" s="8"/>
      <c r="X3" s="8"/>
      <c r="Y3" s="8"/>
      <c r="Z3" s="1">
        <f t="shared" ref="Z3:Z12" si="1">SUM(U3:Y3)</f>
        <v>0</v>
      </c>
      <c r="AA3" s="8"/>
      <c r="AB3" s="8"/>
      <c r="AC3" s="8"/>
      <c r="AD3" s="8"/>
      <c r="AE3" s="1">
        <f t="shared" ref="AE3:AE12" si="2">SUM(Z3:AD3)</f>
        <v>0</v>
      </c>
      <c r="AF3" s="8"/>
      <c r="AG3" s="8"/>
      <c r="AH3" s="8"/>
      <c r="AI3" s="8"/>
      <c r="AJ3" s="1">
        <f t="shared" ref="AJ3:AJ12" si="3">SUM(AE3:AI3)</f>
        <v>0</v>
      </c>
      <c r="AK3" s="8"/>
      <c r="AL3" s="8"/>
      <c r="AM3" s="8"/>
      <c r="AN3" s="8"/>
      <c r="AO3" s="1">
        <f t="shared" ref="AO3:AO12" si="4">SUM(AJ3:AN3)</f>
        <v>0</v>
      </c>
      <c r="AP3" s="8"/>
      <c r="AQ3" s="8"/>
      <c r="AR3" s="8"/>
      <c r="AS3" s="8"/>
      <c r="AT3" s="1">
        <f t="shared" ref="AT3:AT12" si="5">SUM(AO3:AS3)</f>
        <v>0</v>
      </c>
      <c r="AU3" s="8"/>
      <c r="AV3" s="8"/>
      <c r="AW3" s="8"/>
      <c r="AX3" s="8"/>
      <c r="AY3" s="1">
        <f t="shared" ref="AY3:AY10" si="6">SUM(AT3:AX3)</f>
        <v>0</v>
      </c>
      <c r="AZ3" s="8"/>
      <c r="BA3" s="8"/>
      <c r="BB3" s="8"/>
      <c r="BC3" s="8"/>
      <c r="BD3" s="1">
        <f t="shared" ref="BD3:BD12" si="7">SUM(AY3:BC3)</f>
        <v>0</v>
      </c>
      <c r="BE3" s="8"/>
      <c r="BF3" s="8"/>
      <c r="BG3" s="8"/>
      <c r="BH3" s="8"/>
      <c r="BI3" s="1">
        <f t="shared" ref="BI3:BI12" si="8">SUM(BD3:BH3)</f>
        <v>0</v>
      </c>
      <c r="BJ3" s="8"/>
      <c r="BK3" s="8"/>
      <c r="BL3" s="8"/>
      <c r="BM3" s="8"/>
      <c r="BN3" s="1">
        <f t="shared" ref="BN3:BN12" si="9">SUM(BI3:BM3)</f>
        <v>0</v>
      </c>
      <c r="BO3" s="8"/>
      <c r="BP3" s="8"/>
      <c r="BQ3" s="8"/>
      <c r="BR3" s="8"/>
      <c r="BS3" s="1">
        <f t="shared" ref="BS3:BS12" si="10">SUM(BN3:BR3)</f>
        <v>0</v>
      </c>
    </row>
    <row r="4" spans="1:71" x14ac:dyDescent="0.25">
      <c r="A4" s="1"/>
      <c r="B4" s="28" t="s">
        <v>176</v>
      </c>
      <c r="C4" s="29">
        <v>1</v>
      </c>
      <c r="D4" s="29">
        <v>3160</v>
      </c>
      <c r="E4" s="116">
        <v>35</v>
      </c>
      <c r="F4" s="1"/>
      <c r="G4" s="5">
        <f>$BS4/E4</f>
        <v>0.97142857142857142</v>
      </c>
      <c r="H4" s="77">
        <v>29</v>
      </c>
      <c r="I4" s="77">
        <f t="shared" ref="I4:I12" si="11">+H4+J4</f>
        <v>30</v>
      </c>
      <c r="J4" s="82">
        <v>1</v>
      </c>
      <c r="K4" s="8">
        <v>2023</v>
      </c>
      <c r="L4" s="8">
        <v>2023</v>
      </c>
      <c r="M4" s="9"/>
      <c r="N4" s="9"/>
      <c r="O4" s="9"/>
      <c r="P4" s="72">
        <f>SUM(M4:O4)+H4</f>
        <v>29</v>
      </c>
      <c r="Q4" s="9"/>
      <c r="R4" s="9"/>
      <c r="S4" s="9"/>
      <c r="T4" s="9"/>
      <c r="U4" s="1">
        <f t="shared" si="0"/>
        <v>29</v>
      </c>
      <c r="V4" s="9"/>
      <c r="W4" s="9"/>
      <c r="X4" s="9"/>
      <c r="Y4" s="9"/>
      <c r="Z4" s="1">
        <f t="shared" si="1"/>
        <v>29</v>
      </c>
      <c r="AA4" s="9"/>
      <c r="AB4" s="9"/>
      <c r="AC4" s="9"/>
      <c r="AD4" s="9"/>
      <c r="AE4" s="1">
        <f t="shared" si="2"/>
        <v>29</v>
      </c>
      <c r="AF4" s="9"/>
      <c r="AG4" s="9"/>
      <c r="AH4" s="9"/>
      <c r="AI4" s="9"/>
      <c r="AJ4" s="1">
        <f t="shared" si="3"/>
        <v>29</v>
      </c>
      <c r="AK4" s="9"/>
      <c r="AL4" s="9">
        <v>1</v>
      </c>
      <c r="AM4" s="9">
        <v>4</v>
      </c>
      <c r="AN4" s="9"/>
      <c r="AO4" s="1">
        <f t="shared" si="4"/>
        <v>34</v>
      </c>
      <c r="AP4" s="9"/>
      <c r="AQ4" s="9"/>
      <c r="AR4" s="9"/>
      <c r="AS4" s="9"/>
      <c r="AT4" s="1">
        <f t="shared" si="5"/>
        <v>34</v>
      </c>
      <c r="AU4" s="9"/>
      <c r="AV4" s="9"/>
      <c r="AW4" s="9"/>
      <c r="AX4" s="9"/>
      <c r="AY4" s="1">
        <f t="shared" si="6"/>
        <v>34</v>
      </c>
      <c r="AZ4" s="9"/>
      <c r="BA4" s="9"/>
      <c r="BB4" s="9"/>
      <c r="BC4" s="9"/>
      <c r="BD4" s="1">
        <f t="shared" si="7"/>
        <v>34</v>
      </c>
      <c r="BE4" s="9"/>
      <c r="BF4" s="9"/>
      <c r="BG4" s="9"/>
      <c r="BH4" s="9"/>
      <c r="BI4" s="1">
        <f t="shared" si="8"/>
        <v>34</v>
      </c>
      <c r="BJ4" s="9"/>
      <c r="BK4" s="9"/>
      <c r="BL4" s="9"/>
      <c r="BM4" s="9"/>
      <c r="BN4" s="1">
        <f t="shared" si="9"/>
        <v>34</v>
      </c>
      <c r="BO4" s="9"/>
      <c r="BP4" s="9"/>
      <c r="BQ4" s="9"/>
      <c r="BR4" s="9"/>
      <c r="BS4" s="1">
        <f t="shared" si="10"/>
        <v>34</v>
      </c>
    </row>
    <row r="5" spans="1:71" x14ac:dyDescent="0.25">
      <c r="A5" s="1"/>
      <c r="B5" s="28" t="s">
        <v>159</v>
      </c>
      <c r="C5" s="29">
        <v>2</v>
      </c>
      <c r="D5" s="29">
        <v>4809</v>
      </c>
      <c r="E5" s="116">
        <v>48</v>
      </c>
      <c r="F5" s="1"/>
      <c r="G5" s="5">
        <f t="shared" ref="G5:G10" si="12">$BS5/E5</f>
        <v>0.75</v>
      </c>
      <c r="H5" s="77">
        <v>34</v>
      </c>
      <c r="I5" s="77">
        <f t="shared" si="11"/>
        <v>35</v>
      </c>
      <c r="J5" s="82">
        <v>1</v>
      </c>
      <c r="K5" s="8">
        <v>2023</v>
      </c>
      <c r="L5" s="8">
        <v>2023</v>
      </c>
      <c r="M5" s="9"/>
      <c r="N5" s="9"/>
      <c r="O5" s="9"/>
      <c r="P5" s="72">
        <f t="shared" ref="P5:P12" si="13">SUM(M5:O5)+H5</f>
        <v>34</v>
      </c>
      <c r="Q5" s="9"/>
      <c r="R5" s="9"/>
      <c r="S5" s="9"/>
      <c r="T5" s="9"/>
      <c r="U5" s="1">
        <f t="shared" si="0"/>
        <v>34</v>
      </c>
      <c r="V5" s="9"/>
      <c r="W5" s="9"/>
      <c r="X5" s="9"/>
      <c r="Y5" s="9"/>
      <c r="Z5" s="1">
        <f t="shared" si="1"/>
        <v>34</v>
      </c>
      <c r="AA5" s="9">
        <v>1</v>
      </c>
      <c r="AB5" s="9">
        <v>1</v>
      </c>
      <c r="AC5" s="9"/>
      <c r="AD5" s="9"/>
      <c r="AE5" s="1">
        <f t="shared" si="2"/>
        <v>36</v>
      </c>
      <c r="AF5" s="9"/>
      <c r="AG5" s="9"/>
      <c r="AH5" s="9"/>
      <c r="AI5" s="9"/>
      <c r="AJ5" s="1">
        <f t="shared" si="3"/>
        <v>36</v>
      </c>
      <c r="AK5" s="9"/>
      <c r="AL5" s="9"/>
      <c r="AM5" s="9"/>
      <c r="AN5" s="9"/>
      <c r="AO5" s="1">
        <f t="shared" si="4"/>
        <v>36</v>
      </c>
      <c r="AP5" s="9"/>
      <c r="AQ5" s="9"/>
      <c r="AR5" s="9"/>
      <c r="AS5" s="9"/>
      <c r="AT5" s="1">
        <f t="shared" si="5"/>
        <v>36</v>
      </c>
      <c r="AU5" s="9"/>
      <c r="AV5" s="9"/>
      <c r="AW5" s="9"/>
      <c r="AX5" s="9"/>
      <c r="AY5" s="1">
        <f t="shared" si="6"/>
        <v>36</v>
      </c>
      <c r="AZ5" s="9"/>
      <c r="BA5" s="9"/>
      <c r="BB5" s="9"/>
      <c r="BC5" s="9"/>
      <c r="BD5" s="1">
        <f t="shared" si="7"/>
        <v>36</v>
      </c>
      <c r="BE5" s="9"/>
      <c r="BF5" s="9"/>
      <c r="BG5" s="9"/>
      <c r="BH5" s="9"/>
      <c r="BI5" s="1">
        <f t="shared" si="8"/>
        <v>36</v>
      </c>
      <c r="BJ5" s="9"/>
      <c r="BK5" s="9"/>
      <c r="BL5" s="9"/>
      <c r="BM5" s="9"/>
      <c r="BN5" s="1">
        <f t="shared" si="9"/>
        <v>36</v>
      </c>
      <c r="BO5" s="9"/>
      <c r="BP5" s="9"/>
      <c r="BQ5" s="9"/>
      <c r="BR5" s="9"/>
      <c r="BS5" s="1">
        <f t="shared" si="10"/>
        <v>36</v>
      </c>
    </row>
    <row r="6" spans="1:71" s="276" customFormat="1" x14ac:dyDescent="0.25">
      <c r="A6" s="266"/>
      <c r="B6" s="267" t="s">
        <v>7</v>
      </c>
      <c r="C6" s="268">
        <v>5</v>
      </c>
      <c r="D6" s="268">
        <v>3219</v>
      </c>
      <c r="E6" s="269">
        <v>23</v>
      </c>
      <c r="F6" s="266"/>
      <c r="G6" s="270">
        <f t="shared" si="12"/>
        <v>1.2608695652173914</v>
      </c>
      <c r="H6" s="271">
        <v>17</v>
      </c>
      <c r="I6" s="271">
        <f t="shared" si="11"/>
        <v>18</v>
      </c>
      <c r="J6" s="272">
        <v>1</v>
      </c>
      <c r="K6" s="273">
        <v>2023</v>
      </c>
      <c r="L6" s="273">
        <v>2023</v>
      </c>
      <c r="M6" s="274"/>
      <c r="N6" s="274"/>
      <c r="O6" s="274"/>
      <c r="P6" s="275">
        <f t="shared" si="13"/>
        <v>17</v>
      </c>
      <c r="Q6" s="274">
        <v>1</v>
      </c>
      <c r="R6" s="274"/>
      <c r="S6" s="274"/>
      <c r="T6" s="274"/>
      <c r="U6" s="266">
        <f t="shared" si="0"/>
        <v>18</v>
      </c>
      <c r="V6" s="274"/>
      <c r="W6" s="274"/>
      <c r="X6" s="274"/>
      <c r="Y6" s="274"/>
      <c r="Z6" s="266">
        <f t="shared" si="1"/>
        <v>18</v>
      </c>
      <c r="AA6" s="274"/>
      <c r="AB6" s="274"/>
      <c r="AC6" s="274"/>
      <c r="AD6" s="274"/>
      <c r="AE6" s="266">
        <f t="shared" si="2"/>
        <v>18</v>
      </c>
      <c r="AF6" s="274"/>
      <c r="AG6" s="274"/>
      <c r="AH6" s="274"/>
      <c r="AI6" s="274"/>
      <c r="AJ6" s="266">
        <f t="shared" si="3"/>
        <v>18</v>
      </c>
      <c r="AK6" s="274"/>
      <c r="AL6" s="274"/>
      <c r="AM6" s="274"/>
      <c r="AN6" s="274"/>
      <c r="AO6" s="266">
        <f t="shared" si="4"/>
        <v>18</v>
      </c>
      <c r="AP6" s="274"/>
      <c r="AQ6" s="274">
        <v>5</v>
      </c>
      <c r="AR6" s="274">
        <v>4</v>
      </c>
      <c r="AS6" s="274">
        <v>2</v>
      </c>
      <c r="AT6" s="266">
        <f t="shared" si="5"/>
        <v>29</v>
      </c>
      <c r="AU6" s="274"/>
      <c r="AV6" s="274"/>
      <c r="AW6" s="274"/>
      <c r="AX6" s="274"/>
      <c r="AY6" s="266">
        <f t="shared" si="6"/>
        <v>29</v>
      </c>
      <c r="AZ6" s="274"/>
      <c r="BA6" s="274"/>
      <c r="BB6" s="274"/>
      <c r="BC6" s="274"/>
      <c r="BD6" s="266">
        <f t="shared" si="7"/>
        <v>29</v>
      </c>
      <c r="BE6" s="274"/>
      <c r="BF6" s="274"/>
      <c r="BG6" s="274"/>
      <c r="BH6" s="274"/>
      <c r="BI6" s="266">
        <f t="shared" si="8"/>
        <v>29</v>
      </c>
      <c r="BJ6" s="274"/>
      <c r="BK6" s="274"/>
      <c r="BL6" s="274"/>
      <c r="BM6" s="274"/>
      <c r="BN6" s="266">
        <f t="shared" si="9"/>
        <v>29</v>
      </c>
      <c r="BO6" s="274"/>
      <c r="BP6" s="274"/>
      <c r="BQ6" s="274"/>
      <c r="BR6" s="274"/>
      <c r="BS6" s="266">
        <f t="shared" si="10"/>
        <v>29</v>
      </c>
    </row>
    <row r="7" spans="1:71" x14ac:dyDescent="0.25">
      <c r="A7" s="1"/>
      <c r="B7" s="28" t="s">
        <v>208</v>
      </c>
      <c r="C7" s="29">
        <v>9</v>
      </c>
      <c r="D7" s="29">
        <v>392</v>
      </c>
      <c r="E7" s="116">
        <v>41</v>
      </c>
      <c r="F7" s="1"/>
      <c r="G7" s="5">
        <f t="shared" si="12"/>
        <v>0.80487804878048785</v>
      </c>
      <c r="H7" s="77">
        <v>23</v>
      </c>
      <c r="I7" s="77">
        <f t="shared" si="11"/>
        <v>23</v>
      </c>
      <c r="J7" s="82"/>
      <c r="K7" s="8">
        <v>2023</v>
      </c>
      <c r="L7" s="8">
        <v>2023</v>
      </c>
      <c r="M7" s="9"/>
      <c r="N7" s="9"/>
      <c r="O7" s="9"/>
      <c r="P7" s="72">
        <f t="shared" si="13"/>
        <v>23</v>
      </c>
      <c r="Q7" s="9"/>
      <c r="R7" s="9"/>
      <c r="S7" s="9"/>
      <c r="T7" s="9"/>
      <c r="U7" s="1">
        <f>SUM(P7:T7)</f>
        <v>23</v>
      </c>
      <c r="V7" s="9"/>
      <c r="W7" s="9">
        <v>1</v>
      </c>
      <c r="X7" s="9">
        <v>3</v>
      </c>
      <c r="Y7" s="9"/>
      <c r="Z7" s="1">
        <f>SUM(U7:Y7)</f>
        <v>27</v>
      </c>
      <c r="AA7" s="9"/>
      <c r="AB7" s="9"/>
      <c r="AC7" s="9"/>
      <c r="AD7" s="9"/>
      <c r="AE7" s="1">
        <f>SUM(Z7:AD7)</f>
        <v>27</v>
      </c>
      <c r="AF7" s="9"/>
      <c r="AG7" s="9"/>
      <c r="AH7" s="9">
        <v>6</v>
      </c>
      <c r="AI7" s="9"/>
      <c r="AJ7" s="1">
        <f>SUM(AE7:AI7)</f>
        <v>33</v>
      </c>
      <c r="AK7" s="9"/>
      <c r="AL7" s="9"/>
      <c r="AM7" s="9"/>
      <c r="AN7" s="9"/>
      <c r="AO7" s="1">
        <f>SUM(AJ7:AN7)</f>
        <v>33</v>
      </c>
      <c r="AP7" s="9"/>
      <c r="AQ7" s="9"/>
      <c r="AR7" s="9"/>
      <c r="AS7" s="9"/>
      <c r="AT7" s="1">
        <f>SUM(AO7:AS7)</f>
        <v>33</v>
      </c>
      <c r="AU7" s="9"/>
      <c r="AV7" s="9"/>
      <c r="AW7" s="9"/>
      <c r="AX7" s="9"/>
      <c r="AY7" s="1">
        <f>SUM(AT7:AX7)</f>
        <v>33</v>
      </c>
      <c r="AZ7" s="9"/>
      <c r="BA7" s="9"/>
      <c r="BB7" s="9"/>
      <c r="BC7" s="9"/>
      <c r="BD7" s="1">
        <f>SUM(AY7:BC7)</f>
        <v>33</v>
      </c>
      <c r="BE7" s="9"/>
      <c r="BF7" s="9"/>
      <c r="BG7" s="9"/>
      <c r="BH7" s="9"/>
      <c r="BI7" s="1">
        <f>SUM(BD7:BH7)</f>
        <v>33</v>
      </c>
      <c r="BJ7" s="9"/>
      <c r="BK7" s="9"/>
      <c r="BL7" s="9"/>
      <c r="BM7" s="9"/>
      <c r="BN7" s="1">
        <f>SUM(BI7:BM7)</f>
        <v>33</v>
      </c>
      <c r="BO7" s="9"/>
      <c r="BP7" s="9"/>
      <c r="BQ7" s="9"/>
      <c r="BR7" s="9"/>
      <c r="BS7" s="1">
        <f t="shared" si="10"/>
        <v>33</v>
      </c>
    </row>
    <row r="8" spans="1:71" x14ac:dyDescent="0.25">
      <c r="A8" s="1"/>
      <c r="B8" s="28" t="s">
        <v>351</v>
      </c>
      <c r="C8" s="29">
        <v>11</v>
      </c>
      <c r="D8" s="29"/>
      <c r="E8" s="30">
        <v>25</v>
      </c>
      <c r="F8" s="1"/>
      <c r="G8" s="5">
        <f t="shared" si="12"/>
        <v>0.28000000000000003</v>
      </c>
      <c r="H8" s="77">
        <v>4</v>
      </c>
      <c r="I8" s="77">
        <f t="shared" si="11"/>
        <v>7</v>
      </c>
      <c r="J8" s="82">
        <v>3</v>
      </c>
      <c r="K8" s="8">
        <v>2023</v>
      </c>
      <c r="L8" s="8">
        <v>2023</v>
      </c>
      <c r="M8" s="9">
        <v>1</v>
      </c>
      <c r="N8" s="9"/>
      <c r="O8" s="9"/>
      <c r="P8" s="72">
        <f t="shared" si="13"/>
        <v>5</v>
      </c>
      <c r="Q8" s="9"/>
      <c r="R8" s="9"/>
      <c r="S8" s="9"/>
      <c r="T8" s="9"/>
      <c r="U8" s="1">
        <f>SUM(P8:T8)</f>
        <v>5</v>
      </c>
      <c r="V8" s="9">
        <v>1</v>
      </c>
      <c r="W8" s="9"/>
      <c r="X8" s="9"/>
      <c r="Y8" s="9"/>
      <c r="Z8" s="1">
        <f>SUM(U8:Y8)</f>
        <v>6</v>
      </c>
      <c r="AA8" s="9"/>
      <c r="AB8" s="9"/>
      <c r="AC8" s="9"/>
      <c r="AD8" s="9"/>
      <c r="AE8" s="1">
        <f>SUM(Z8:AD8)</f>
        <v>6</v>
      </c>
      <c r="AF8" s="9"/>
      <c r="AG8" s="9"/>
      <c r="AH8" s="9"/>
      <c r="AI8" s="9"/>
      <c r="AJ8" s="1">
        <f>SUM(AE8:AI8)</f>
        <v>6</v>
      </c>
      <c r="AK8" s="9">
        <v>1</v>
      </c>
      <c r="AL8" s="9"/>
      <c r="AM8" s="9"/>
      <c r="AN8" s="9"/>
      <c r="AO8" s="1">
        <f>SUM(AJ8:AN8)</f>
        <v>7</v>
      </c>
      <c r="AP8" s="9"/>
      <c r="AQ8" s="9"/>
      <c r="AR8" s="9"/>
      <c r="AS8" s="9"/>
      <c r="AT8" s="1">
        <f>SUM(AO8:AS8)</f>
        <v>7</v>
      </c>
      <c r="AU8" s="9"/>
      <c r="AV8" s="9"/>
      <c r="AW8" s="9"/>
      <c r="AX8" s="9"/>
      <c r="AY8" s="1">
        <f>SUM(AT8:AX8)</f>
        <v>7</v>
      </c>
      <c r="AZ8" s="9"/>
      <c r="BA8" s="9"/>
      <c r="BB8" s="9"/>
      <c r="BC8" s="9"/>
      <c r="BD8" s="1">
        <f>SUM(AY8:BC8)</f>
        <v>7</v>
      </c>
      <c r="BE8" s="9"/>
      <c r="BF8" s="9"/>
      <c r="BG8" s="9"/>
      <c r="BH8" s="9"/>
      <c r="BI8" s="1">
        <f>SUM(BD8:BH8)</f>
        <v>7</v>
      </c>
      <c r="BJ8" s="9"/>
      <c r="BK8" s="9"/>
      <c r="BL8" s="9"/>
      <c r="BM8" s="9"/>
      <c r="BN8" s="1">
        <f>SUM(BI8:BM8)</f>
        <v>7</v>
      </c>
      <c r="BO8" s="9"/>
      <c r="BP8" s="9"/>
      <c r="BQ8" s="9"/>
      <c r="BR8" s="9"/>
      <c r="BS8" s="1">
        <f t="shared" si="10"/>
        <v>7</v>
      </c>
    </row>
    <row r="9" spans="1:71" x14ac:dyDescent="0.25">
      <c r="A9" s="1"/>
      <c r="B9" s="28" t="s">
        <v>292</v>
      </c>
      <c r="C9" s="29">
        <v>13</v>
      </c>
      <c r="D9" s="29">
        <v>9808</v>
      </c>
      <c r="E9" s="116">
        <v>28</v>
      </c>
      <c r="F9" s="1"/>
      <c r="G9" s="5">
        <f t="shared" si="12"/>
        <v>0.8571428571428571</v>
      </c>
      <c r="H9" s="77">
        <v>20</v>
      </c>
      <c r="I9" s="77">
        <f t="shared" si="11"/>
        <v>22</v>
      </c>
      <c r="J9" s="82">
        <v>2</v>
      </c>
      <c r="K9" s="8">
        <v>2023</v>
      </c>
      <c r="L9" s="8">
        <v>2023</v>
      </c>
      <c r="M9" s="9">
        <v>3</v>
      </c>
      <c r="N9" s="9"/>
      <c r="O9" s="9"/>
      <c r="P9" s="72">
        <f t="shared" si="13"/>
        <v>23</v>
      </c>
      <c r="Q9" s="9">
        <v>1</v>
      </c>
      <c r="R9" s="9"/>
      <c r="S9" s="9"/>
      <c r="T9" s="9"/>
      <c r="U9" s="1">
        <f>SUM(P9:T9)</f>
        <v>24</v>
      </c>
      <c r="V9" s="9"/>
      <c r="W9" s="9"/>
      <c r="X9" s="9"/>
      <c r="Y9" s="9"/>
      <c r="Z9" s="1">
        <f>SUM(U9:Y9)</f>
        <v>24</v>
      </c>
      <c r="AA9" s="9"/>
      <c r="AB9" s="9"/>
      <c r="AC9" s="9"/>
      <c r="AD9" s="9"/>
      <c r="AE9" s="1">
        <f>SUM(Z9:AD9)</f>
        <v>24</v>
      </c>
      <c r="AF9" s="9"/>
      <c r="AG9" s="9"/>
      <c r="AH9" s="9"/>
      <c r="AI9" s="9"/>
      <c r="AJ9" s="1">
        <f>SUM(AE9:AI9)</f>
        <v>24</v>
      </c>
      <c r="AK9" s="9"/>
      <c r="AL9" s="9"/>
      <c r="AM9" s="9"/>
      <c r="AN9" s="9"/>
      <c r="AO9" s="1">
        <f>SUM(AJ9:AN9)</f>
        <v>24</v>
      </c>
      <c r="AP9" s="9"/>
      <c r="AQ9" s="9"/>
      <c r="AR9" s="9"/>
      <c r="AS9" s="9"/>
      <c r="AT9" s="1">
        <f>SUM(AO9:AS9)</f>
        <v>24</v>
      </c>
      <c r="AU9" s="9"/>
      <c r="AV9" s="9"/>
      <c r="AW9" s="9"/>
      <c r="AX9" s="9"/>
      <c r="AY9" s="1">
        <f>SUM(AT9:AX9)</f>
        <v>24</v>
      </c>
      <c r="AZ9" s="9"/>
      <c r="BA9" s="9"/>
      <c r="BB9" s="9"/>
      <c r="BC9" s="9"/>
      <c r="BD9" s="1">
        <f>SUM(AY9:BC9)</f>
        <v>24</v>
      </c>
      <c r="BE9" s="9"/>
      <c r="BF9" s="9"/>
      <c r="BG9" s="9"/>
      <c r="BH9" s="9"/>
      <c r="BI9" s="1">
        <f>SUM(BD9:BH9)</f>
        <v>24</v>
      </c>
      <c r="BJ9" s="9"/>
      <c r="BK9" s="9"/>
      <c r="BL9" s="9"/>
      <c r="BM9" s="9"/>
      <c r="BN9" s="1">
        <f>SUM(BI9:BM9)</f>
        <v>24</v>
      </c>
      <c r="BO9" s="9"/>
      <c r="BP9" s="9"/>
      <c r="BQ9" s="9"/>
      <c r="BR9" s="9"/>
      <c r="BS9" s="1">
        <f t="shared" si="10"/>
        <v>24</v>
      </c>
    </row>
    <row r="10" spans="1:71" x14ac:dyDescent="0.25">
      <c r="A10" s="1"/>
      <c r="B10" s="28" t="s">
        <v>114</v>
      </c>
      <c r="C10" s="29">
        <v>14</v>
      </c>
      <c r="D10" s="29">
        <v>1503</v>
      </c>
      <c r="E10" s="116">
        <v>80</v>
      </c>
      <c r="F10" s="1"/>
      <c r="G10" s="5">
        <f t="shared" si="12"/>
        <v>0.71250000000000002</v>
      </c>
      <c r="H10" s="77">
        <v>56</v>
      </c>
      <c r="I10" s="77">
        <f t="shared" si="11"/>
        <v>57</v>
      </c>
      <c r="J10" s="82">
        <v>1</v>
      </c>
      <c r="K10" s="8">
        <v>2023</v>
      </c>
      <c r="L10" s="8">
        <v>2023</v>
      </c>
      <c r="M10" s="9"/>
      <c r="N10" s="9"/>
      <c r="O10" s="9"/>
      <c r="P10" s="72">
        <f t="shared" si="13"/>
        <v>56</v>
      </c>
      <c r="Q10" s="9"/>
      <c r="R10" s="9"/>
      <c r="S10" s="9"/>
      <c r="T10" s="9"/>
      <c r="U10" s="1">
        <f t="shared" si="0"/>
        <v>56</v>
      </c>
      <c r="V10" s="9"/>
      <c r="W10" s="9"/>
      <c r="X10" s="9"/>
      <c r="Y10" s="9"/>
      <c r="Z10" s="1">
        <f t="shared" si="1"/>
        <v>56</v>
      </c>
      <c r="AA10" s="9">
        <v>1</v>
      </c>
      <c r="AB10" s="9"/>
      <c r="AC10" s="9"/>
      <c r="AD10" s="9"/>
      <c r="AE10" s="1">
        <f t="shared" si="2"/>
        <v>57</v>
      </c>
      <c r="AF10" s="9"/>
      <c r="AG10" s="9"/>
      <c r="AH10" s="9"/>
      <c r="AI10" s="9"/>
      <c r="AJ10" s="1">
        <f t="shared" si="3"/>
        <v>57</v>
      </c>
      <c r="AK10" s="9"/>
      <c r="AL10" s="9"/>
      <c r="AM10" s="9"/>
      <c r="AN10" s="9"/>
      <c r="AO10" s="1">
        <f t="shared" si="4"/>
        <v>57</v>
      </c>
      <c r="AP10" s="9"/>
      <c r="AQ10" s="9"/>
      <c r="AR10" s="9"/>
      <c r="AS10" s="9"/>
      <c r="AT10" s="1">
        <f t="shared" si="5"/>
        <v>57</v>
      </c>
      <c r="AU10" s="9"/>
      <c r="AV10" s="9"/>
      <c r="AW10" s="9"/>
      <c r="AX10" s="9"/>
      <c r="AY10" s="1">
        <f t="shared" si="6"/>
        <v>57</v>
      </c>
      <c r="AZ10" s="9"/>
      <c r="BA10" s="9"/>
      <c r="BB10" s="9"/>
      <c r="BC10" s="9"/>
      <c r="BD10" s="1">
        <f t="shared" si="7"/>
        <v>57</v>
      </c>
      <c r="BE10" s="9"/>
      <c r="BF10" s="9"/>
      <c r="BG10" s="9"/>
      <c r="BH10" s="9"/>
      <c r="BI10" s="1">
        <f t="shared" si="8"/>
        <v>57</v>
      </c>
      <c r="BJ10" s="9"/>
      <c r="BK10" s="9"/>
      <c r="BL10" s="9"/>
      <c r="BM10" s="9"/>
      <c r="BN10" s="1">
        <f t="shared" si="9"/>
        <v>57</v>
      </c>
      <c r="BO10" s="9"/>
      <c r="BP10" s="9"/>
      <c r="BQ10" s="9"/>
      <c r="BR10" s="9"/>
      <c r="BS10" s="1">
        <f t="shared" si="10"/>
        <v>57</v>
      </c>
    </row>
    <row r="11" spans="1:71" x14ac:dyDescent="0.25">
      <c r="A11" s="1"/>
      <c r="B11" s="28" t="s">
        <v>328</v>
      </c>
      <c r="C11" s="29">
        <v>17</v>
      </c>
      <c r="D11" s="29"/>
      <c r="E11" s="30">
        <v>23</v>
      </c>
      <c r="F11" s="1"/>
      <c r="G11" s="5">
        <f t="shared" ref="G11" si="14">$BS11/E11</f>
        <v>0.34782608695652173</v>
      </c>
      <c r="H11" s="77">
        <v>6</v>
      </c>
      <c r="I11" s="77">
        <f t="shared" ref="I11" si="15">+H11+J11</f>
        <v>8</v>
      </c>
      <c r="J11" s="82">
        <v>2</v>
      </c>
      <c r="K11" s="8">
        <v>2023</v>
      </c>
      <c r="L11" s="8">
        <v>2023</v>
      </c>
      <c r="M11" s="9"/>
      <c r="N11" s="9"/>
      <c r="O11" s="9"/>
      <c r="P11" s="72">
        <f t="shared" ref="P11" si="16">SUM(M11:O11)+H11</f>
        <v>6</v>
      </c>
      <c r="Q11" s="9"/>
      <c r="R11" s="9"/>
      <c r="S11" s="9"/>
      <c r="T11" s="9"/>
      <c r="U11" s="1">
        <f t="shared" ref="U11" si="17">SUM(P11:T11)</f>
        <v>6</v>
      </c>
      <c r="V11" s="9"/>
      <c r="W11" s="9"/>
      <c r="X11" s="9"/>
      <c r="Y11" s="9"/>
      <c r="Z11" s="1">
        <f t="shared" ref="Z11" si="18">SUM(U11:Y11)</f>
        <v>6</v>
      </c>
      <c r="AA11" s="9"/>
      <c r="AB11" s="9"/>
      <c r="AC11" s="9"/>
      <c r="AD11" s="9"/>
      <c r="AE11" s="1">
        <f t="shared" ref="AE11" si="19">SUM(Z11:AD11)</f>
        <v>6</v>
      </c>
      <c r="AF11" s="9"/>
      <c r="AG11" s="9"/>
      <c r="AH11" s="9"/>
      <c r="AI11" s="9"/>
      <c r="AJ11" s="1">
        <f t="shared" ref="AJ11" si="20">SUM(AE11:AI11)</f>
        <v>6</v>
      </c>
      <c r="AK11" s="9"/>
      <c r="AL11" s="9"/>
      <c r="AM11" s="9"/>
      <c r="AN11" s="9"/>
      <c r="AO11" s="1">
        <f t="shared" ref="AO11" si="21">SUM(AJ11:AN11)</f>
        <v>6</v>
      </c>
      <c r="AP11" s="9">
        <v>2</v>
      </c>
      <c r="AQ11" s="9"/>
      <c r="AR11" s="9"/>
      <c r="AS11" s="9"/>
      <c r="AT11" s="1">
        <f t="shared" ref="AT11" si="22">SUM(AO11:AS11)</f>
        <v>8</v>
      </c>
      <c r="AU11" s="9"/>
      <c r="AV11" s="9"/>
      <c r="AW11" s="9"/>
      <c r="AX11" s="9"/>
      <c r="AY11" s="1">
        <f>SUM(AT11:AX11)</f>
        <v>8</v>
      </c>
      <c r="AZ11" s="9"/>
      <c r="BA11" s="9"/>
      <c r="BB11" s="9"/>
      <c r="BC11" s="9"/>
      <c r="BD11" s="1">
        <f t="shared" ref="BD11" si="23">SUM(AY11:BC11)</f>
        <v>8</v>
      </c>
      <c r="BE11" s="9"/>
      <c r="BF11" s="9"/>
      <c r="BG11" s="9"/>
      <c r="BH11" s="9"/>
      <c r="BI11" s="1">
        <f t="shared" ref="BI11" si="24">SUM(BD11:BH11)</f>
        <v>8</v>
      </c>
      <c r="BJ11" s="9"/>
      <c r="BK11" s="9"/>
      <c r="BL11" s="9"/>
      <c r="BM11" s="9"/>
      <c r="BN11" s="1">
        <f t="shared" ref="BN11" si="25">SUM(BI11:BM11)</f>
        <v>8</v>
      </c>
      <c r="BO11" s="9"/>
      <c r="BP11" s="9"/>
      <c r="BQ11" s="9"/>
      <c r="BR11" s="9"/>
      <c r="BS11" s="1">
        <f t="shared" ref="BS11" si="26">SUM(BN11:BR11)</f>
        <v>8</v>
      </c>
    </row>
    <row r="12" spans="1:71" x14ac:dyDescent="0.25">
      <c r="A12" s="1"/>
      <c r="B12" s="28" t="s">
        <v>410</v>
      </c>
      <c r="C12" s="29">
        <v>18</v>
      </c>
      <c r="D12" s="29"/>
      <c r="E12" s="30"/>
      <c r="F12" s="1"/>
      <c r="G12" s="5"/>
      <c r="H12" s="77"/>
      <c r="I12" s="77">
        <f t="shared" si="11"/>
        <v>0</v>
      </c>
      <c r="J12" s="82"/>
      <c r="K12" s="8">
        <v>2023</v>
      </c>
      <c r="L12" s="8">
        <v>2023</v>
      </c>
      <c r="M12" s="9"/>
      <c r="N12" s="9"/>
      <c r="O12" s="9"/>
      <c r="P12" s="72">
        <f t="shared" si="13"/>
        <v>0</v>
      </c>
      <c r="Q12" s="9"/>
      <c r="R12" s="9"/>
      <c r="S12" s="9"/>
      <c r="T12" s="9"/>
      <c r="U12" s="1">
        <f t="shared" si="0"/>
        <v>0</v>
      </c>
      <c r="V12" s="9"/>
      <c r="W12" s="9"/>
      <c r="X12" s="9"/>
      <c r="Y12" s="9"/>
      <c r="Z12" s="1">
        <f t="shared" si="1"/>
        <v>0</v>
      </c>
      <c r="AA12" s="9"/>
      <c r="AB12" s="9"/>
      <c r="AC12" s="9"/>
      <c r="AD12" s="9"/>
      <c r="AE12" s="1">
        <f t="shared" si="2"/>
        <v>0</v>
      </c>
      <c r="AF12" s="9"/>
      <c r="AG12" s="9"/>
      <c r="AH12" s="9"/>
      <c r="AI12" s="9"/>
      <c r="AJ12" s="1">
        <f t="shared" si="3"/>
        <v>0</v>
      </c>
      <c r="AK12" s="9"/>
      <c r="AL12" s="9"/>
      <c r="AM12" s="9"/>
      <c r="AN12" s="9"/>
      <c r="AO12" s="1">
        <f t="shared" si="4"/>
        <v>0</v>
      </c>
      <c r="AP12" s="9"/>
      <c r="AQ12" s="9"/>
      <c r="AR12" s="9"/>
      <c r="AS12" s="9"/>
      <c r="AT12" s="1">
        <f t="shared" si="5"/>
        <v>0</v>
      </c>
      <c r="AU12" s="9"/>
      <c r="AV12" s="9"/>
      <c r="AW12" s="9"/>
      <c r="AX12" s="9"/>
      <c r="AY12" s="1">
        <f>SUM(AT12:AX12)</f>
        <v>0</v>
      </c>
      <c r="AZ12" s="9"/>
      <c r="BA12" s="9"/>
      <c r="BB12" s="9"/>
      <c r="BC12" s="9"/>
      <c r="BD12" s="1">
        <f t="shared" si="7"/>
        <v>0</v>
      </c>
      <c r="BE12" s="9"/>
      <c r="BF12" s="9"/>
      <c r="BG12" s="9"/>
      <c r="BH12" s="9"/>
      <c r="BI12" s="1">
        <f t="shared" si="8"/>
        <v>0</v>
      </c>
      <c r="BJ12" s="9"/>
      <c r="BK12" s="9"/>
      <c r="BL12" s="9"/>
      <c r="BM12" s="9"/>
      <c r="BN12" s="1">
        <f t="shared" si="9"/>
        <v>0</v>
      </c>
      <c r="BO12" s="9"/>
      <c r="BP12" s="9"/>
      <c r="BQ12" s="9"/>
      <c r="BR12" s="9"/>
      <c r="BS12" s="1">
        <f t="shared" si="10"/>
        <v>0</v>
      </c>
    </row>
    <row r="13" spans="1:71" x14ac:dyDescent="0.25">
      <c r="A13" s="1"/>
      <c r="B13" s="1"/>
      <c r="C13" s="1"/>
      <c r="D13" s="1"/>
      <c r="E13" s="1"/>
      <c r="F13" s="1"/>
      <c r="G13" s="1"/>
      <c r="H13" s="72"/>
      <c r="I13" s="72"/>
      <c r="J13" s="72"/>
      <c r="K13" s="1"/>
      <c r="L13" s="1"/>
      <c r="M13" s="1">
        <f>SUM(M4:M10)</f>
        <v>4</v>
      </c>
      <c r="N13" s="1">
        <f>SUM(N4:N10)</f>
        <v>0</v>
      </c>
      <c r="O13" s="1">
        <f>SUM(O4:O10)</f>
        <v>0</v>
      </c>
      <c r="P13" s="72">
        <f t="shared" ref="P13:AU13" si="27">SUM(P3:P12)</f>
        <v>193</v>
      </c>
      <c r="Q13" s="72">
        <f t="shared" si="27"/>
        <v>2</v>
      </c>
      <c r="R13" s="72">
        <f t="shared" si="27"/>
        <v>0</v>
      </c>
      <c r="S13" s="72">
        <f t="shared" si="27"/>
        <v>0</v>
      </c>
      <c r="T13" s="72">
        <f t="shared" si="27"/>
        <v>0</v>
      </c>
      <c r="U13" s="72">
        <f t="shared" si="27"/>
        <v>195</v>
      </c>
      <c r="V13" s="72">
        <f t="shared" si="27"/>
        <v>1</v>
      </c>
      <c r="W13" s="72">
        <f t="shared" si="27"/>
        <v>1</v>
      </c>
      <c r="X13" s="72">
        <f t="shared" si="27"/>
        <v>3</v>
      </c>
      <c r="Y13" s="72">
        <f t="shared" si="27"/>
        <v>0</v>
      </c>
      <c r="Z13" s="72">
        <f t="shared" si="27"/>
        <v>200</v>
      </c>
      <c r="AA13" s="72">
        <f t="shared" si="27"/>
        <v>2</v>
      </c>
      <c r="AB13" s="72">
        <f t="shared" si="27"/>
        <v>1</v>
      </c>
      <c r="AC13" s="72">
        <f t="shared" si="27"/>
        <v>0</v>
      </c>
      <c r="AD13" s="72">
        <f t="shared" si="27"/>
        <v>0</v>
      </c>
      <c r="AE13" s="72">
        <f t="shared" si="27"/>
        <v>203</v>
      </c>
      <c r="AF13" s="72">
        <f t="shared" si="27"/>
        <v>0</v>
      </c>
      <c r="AG13" s="72">
        <f t="shared" si="27"/>
        <v>0</v>
      </c>
      <c r="AH13" s="72">
        <f t="shared" si="27"/>
        <v>6</v>
      </c>
      <c r="AI13" s="72">
        <f t="shared" si="27"/>
        <v>0</v>
      </c>
      <c r="AJ13" s="72">
        <f t="shared" si="27"/>
        <v>209</v>
      </c>
      <c r="AK13" s="72">
        <f t="shared" si="27"/>
        <v>1</v>
      </c>
      <c r="AL13" s="72">
        <f t="shared" si="27"/>
        <v>1</v>
      </c>
      <c r="AM13" s="72">
        <f t="shared" si="27"/>
        <v>4</v>
      </c>
      <c r="AN13" s="72">
        <f t="shared" si="27"/>
        <v>0</v>
      </c>
      <c r="AO13" s="72">
        <f t="shared" si="27"/>
        <v>215</v>
      </c>
      <c r="AP13" s="72">
        <f t="shared" si="27"/>
        <v>2</v>
      </c>
      <c r="AQ13" s="72">
        <f t="shared" si="27"/>
        <v>5</v>
      </c>
      <c r="AR13" s="72">
        <f t="shared" si="27"/>
        <v>4</v>
      </c>
      <c r="AS13" s="72">
        <f t="shared" si="27"/>
        <v>2</v>
      </c>
      <c r="AT13" s="72">
        <f t="shared" si="27"/>
        <v>228</v>
      </c>
      <c r="AU13" s="72">
        <f t="shared" si="27"/>
        <v>0</v>
      </c>
      <c r="AV13" s="72">
        <f t="shared" ref="AV13:BS13" si="28">SUM(AV3:AV12)</f>
        <v>0</v>
      </c>
      <c r="AW13" s="72">
        <f t="shared" si="28"/>
        <v>0</v>
      </c>
      <c r="AX13" s="72">
        <f t="shared" si="28"/>
        <v>0</v>
      </c>
      <c r="AY13" s="72">
        <f t="shared" si="28"/>
        <v>228</v>
      </c>
      <c r="AZ13" s="72">
        <f t="shared" si="28"/>
        <v>0</v>
      </c>
      <c r="BA13" s="72">
        <f t="shared" si="28"/>
        <v>0</v>
      </c>
      <c r="BB13" s="72">
        <f t="shared" si="28"/>
        <v>0</v>
      </c>
      <c r="BC13" s="72">
        <f t="shared" si="28"/>
        <v>0</v>
      </c>
      <c r="BD13" s="72">
        <f t="shared" si="28"/>
        <v>228</v>
      </c>
      <c r="BE13" s="72">
        <f t="shared" si="28"/>
        <v>0</v>
      </c>
      <c r="BF13" s="72">
        <f t="shared" si="28"/>
        <v>0</v>
      </c>
      <c r="BG13" s="72">
        <f t="shared" si="28"/>
        <v>0</v>
      </c>
      <c r="BH13" s="72">
        <f t="shared" si="28"/>
        <v>0</v>
      </c>
      <c r="BI13" s="72">
        <f t="shared" si="28"/>
        <v>228</v>
      </c>
      <c r="BJ13" s="72">
        <f t="shared" si="28"/>
        <v>0</v>
      </c>
      <c r="BK13" s="72">
        <f t="shared" si="28"/>
        <v>0</v>
      </c>
      <c r="BL13" s="72">
        <f t="shared" si="28"/>
        <v>0</v>
      </c>
      <c r="BM13" s="72">
        <f t="shared" si="28"/>
        <v>0</v>
      </c>
      <c r="BN13" s="72">
        <f t="shared" si="28"/>
        <v>228</v>
      </c>
      <c r="BO13" s="72">
        <f t="shared" si="28"/>
        <v>0</v>
      </c>
      <c r="BP13" s="72">
        <f t="shared" si="28"/>
        <v>0</v>
      </c>
      <c r="BQ13" s="72">
        <f t="shared" si="28"/>
        <v>0</v>
      </c>
      <c r="BR13" s="72">
        <f t="shared" si="28"/>
        <v>0</v>
      </c>
      <c r="BS13" s="72">
        <f t="shared" si="28"/>
        <v>228</v>
      </c>
    </row>
    <row r="14" spans="1:71" x14ac:dyDescent="0.25">
      <c r="A14" s="1"/>
      <c r="B14" s="1" t="s">
        <v>229</v>
      </c>
      <c r="C14" s="1">
        <f>COUNT(C4:C12)</f>
        <v>9</v>
      </c>
      <c r="D14" s="1"/>
      <c r="E14" s="1">
        <f>SUM(E3:E12)</f>
        <v>303</v>
      </c>
      <c r="F14" s="1">
        <f>SUM(E3:E12)+1</f>
        <v>304</v>
      </c>
      <c r="G14" s="2">
        <f>$BS13/F14</f>
        <v>0.75</v>
      </c>
      <c r="H14" s="72">
        <f>SUM(H3:H12)</f>
        <v>189</v>
      </c>
      <c r="I14" s="72">
        <f>SUM(I3:I12)</f>
        <v>200</v>
      </c>
      <c r="J14" s="72">
        <f>SUM(J3:J12)</f>
        <v>11</v>
      </c>
      <c r="K14" s="1"/>
      <c r="L14" s="1"/>
      <c r="M14" s="1"/>
      <c r="N14" s="1"/>
      <c r="O14" s="1"/>
      <c r="P14" s="2">
        <f>P13/F14</f>
        <v>0.63486842105263153</v>
      </c>
      <c r="Q14" s="1"/>
      <c r="R14" s="1">
        <f>M13+R13</f>
        <v>4</v>
      </c>
      <c r="S14" s="1">
        <f>N13+S13</f>
        <v>0</v>
      </c>
      <c r="T14" s="1">
        <f>O13+T13</f>
        <v>0</v>
      </c>
      <c r="U14" s="2">
        <f>U13/F14</f>
        <v>0.64144736842105265</v>
      </c>
      <c r="V14" s="1"/>
      <c r="W14" s="1">
        <f>R14+W13</f>
        <v>5</v>
      </c>
      <c r="X14" s="1">
        <f>S14+X13</f>
        <v>3</v>
      </c>
      <c r="Y14" s="1">
        <f>T14+Y13</f>
        <v>0</v>
      </c>
      <c r="Z14" s="2">
        <f>Z13/F14</f>
        <v>0.65789473684210531</v>
      </c>
      <c r="AA14" s="1"/>
      <c r="AB14" s="1">
        <f>W14+AB13</f>
        <v>6</v>
      </c>
      <c r="AC14" s="1">
        <f>X14+AC13</f>
        <v>3</v>
      </c>
      <c r="AD14" s="1">
        <f>Y14+AD13</f>
        <v>0</v>
      </c>
      <c r="AE14" s="2">
        <f>AE13/F14</f>
        <v>0.66776315789473684</v>
      </c>
      <c r="AF14" s="1"/>
      <c r="AG14" s="1">
        <f>AB14+AG13</f>
        <v>6</v>
      </c>
      <c r="AH14" s="1">
        <f>AC14+AH13</f>
        <v>9</v>
      </c>
      <c r="AI14" s="1">
        <f>AD14+AI13</f>
        <v>0</v>
      </c>
      <c r="AJ14" s="2">
        <f>AJ13/F14</f>
        <v>0.6875</v>
      </c>
      <c r="AK14" s="1"/>
      <c r="AL14" s="1">
        <f>AG14+AL13</f>
        <v>7</v>
      </c>
      <c r="AM14" s="1">
        <f>AH14+AM13</f>
        <v>13</v>
      </c>
      <c r="AN14" s="1">
        <f>AI14+AN13</f>
        <v>0</v>
      </c>
      <c r="AO14" s="2">
        <f>AO13/F14</f>
        <v>0.70723684210526316</v>
      </c>
      <c r="AP14" s="1"/>
      <c r="AQ14" s="1">
        <f>AL14+AQ13</f>
        <v>12</v>
      </c>
      <c r="AR14" s="1">
        <f>AM14+AR13</f>
        <v>17</v>
      </c>
      <c r="AS14" s="1">
        <f>AN14+AS13</f>
        <v>2</v>
      </c>
      <c r="AT14" s="2">
        <f>AT13/F14</f>
        <v>0.75</v>
      </c>
      <c r="AU14" s="1"/>
      <c r="AV14" s="1">
        <f>AQ14+AV13</f>
        <v>12</v>
      </c>
      <c r="AW14" s="1">
        <f>AR14+AW13</f>
        <v>17</v>
      </c>
      <c r="AX14" s="1">
        <f>AS14+AX13</f>
        <v>2</v>
      </c>
      <c r="AY14" s="2">
        <f>AY13/F14</f>
        <v>0.75</v>
      </c>
      <c r="AZ14" s="1"/>
      <c r="BA14" s="1">
        <f>AV14+BA13</f>
        <v>12</v>
      </c>
      <c r="BB14" s="1">
        <f>AW14+BB13</f>
        <v>17</v>
      </c>
      <c r="BC14" s="1">
        <f>AX14+BC13</f>
        <v>2</v>
      </c>
      <c r="BD14" s="2">
        <f>BD13/F14</f>
        <v>0.75</v>
      </c>
      <c r="BE14" s="1"/>
      <c r="BF14" s="1">
        <f>BA14+BF13</f>
        <v>12</v>
      </c>
      <c r="BG14" s="1">
        <f>BB14+BG13</f>
        <v>17</v>
      </c>
      <c r="BH14" s="1">
        <f>BC14+BH13</f>
        <v>2</v>
      </c>
      <c r="BI14" s="2">
        <f>BI13/F14</f>
        <v>0.75</v>
      </c>
      <c r="BJ14" s="1"/>
      <c r="BK14" s="1">
        <f>BF14+BK13</f>
        <v>12</v>
      </c>
      <c r="BL14" s="1">
        <f>BG14+BL13</f>
        <v>17</v>
      </c>
      <c r="BM14" s="1">
        <f>BH14+BM13</f>
        <v>2</v>
      </c>
      <c r="BN14" s="2">
        <f>BN13/F14</f>
        <v>0.75</v>
      </c>
      <c r="BO14" s="1"/>
      <c r="BP14" s="1">
        <f>BK14+BP13</f>
        <v>12</v>
      </c>
      <c r="BQ14" s="1">
        <f>BL14+BQ13</f>
        <v>17</v>
      </c>
      <c r="BR14" s="1">
        <f>BM14+BR13</f>
        <v>2</v>
      </c>
      <c r="BS14" s="2">
        <f>BS13/F14</f>
        <v>0.75</v>
      </c>
    </row>
  </sheetData>
  <mergeCells count="12">
    <mergeCell ref="BO1:BS1"/>
    <mergeCell ref="AK1:AO1"/>
    <mergeCell ref="M1:P1"/>
    <mergeCell ref="Q1:U1"/>
    <mergeCell ref="V1:Z1"/>
    <mergeCell ref="AA1:AE1"/>
    <mergeCell ref="AF1:AJ1"/>
    <mergeCell ref="AP1:AT1"/>
    <mergeCell ref="AU1:AY1"/>
    <mergeCell ref="AZ1:BD1"/>
    <mergeCell ref="BE1:BI1"/>
    <mergeCell ref="BJ1:BN1"/>
  </mergeCells>
  <phoneticPr fontId="9" type="noConversion"/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BS32"/>
  <sheetViews>
    <sheetView zoomScale="150" workbookViewId="0">
      <pane xSplit="12" ySplit="2" topLeftCell="AL17" activePane="bottomRight" state="frozen"/>
      <selection activeCell="A19" sqref="A19:XFD48"/>
      <selection pane="topRight" activeCell="A19" sqref="A19:XFD48"/>
      <selection pane="bottomLeft" activeCell="A19" sqref="A19:XFD48"/>
      <selection pane="bottomRight" activeCell="AP5" sqref="AP5"/>
    </sheetView>
  </sheetViews>
  <sheetFormatPr defaultColWidth="8.85546875" defaultRowHeight="15" x14ac:dyDescent="0.25"/>
  <cols>
    <col min="1" max="1" width="13.5703125" customWidth="1"/>
    <col min="2" max="2" width="15.140625" customWidth="1"/>
    <col min="3" max="3" width="4.42578125" customWidth="1"/>
    <col min="4" max="4" width="8.7109375" hidden="1" customWidth="1"/>
    <col min="5" max="5" width="5.42578125" customWidth="1"/>
    <col min="8" max="8" width="5.140625" style="80" customWidth="1"/>
    <col min="9" max="9" width="8" style="80" customWidth="1"/>
    <col min="10" max="10" width="5" style="80" customWidth="1"/>
    <col min="11" max="11" width="5.42578125" customWidth="1"/>
    <col min="12" max="12" width="8.28515625" bestFit="1" customWidth="1"/>
    <col min="13" max="15" width="3" customWidth="1"/>
    <col min="16" max="16" width="8.28515625" customWidth="1"/>
    <col min="17" max="17" width="3.85546875" customWidth="1"/>
    <col min="18" max="20" width="3" customWidth="1"/>
    <col min="21" max="21" width="7.140625" customWidth="1"/>
    <col min="22" max="25" width="3" customWidth="1"/>
    <col min="26" max="26" width="7.140625" customWidth="1"/>
    <col min="27" max="30" width="3" customWidth="1"/>
    <col min="31" max="31" width="7.140625" customWidth="1"/>
    <col min="32" max="35" width="3" customWidth="1"/>
    <col min="36" max="36" width="7.140625" customWidth="1"/>
    <col min="37" max="38" width="3" customWidth="1"/>
    <col min="39" max="39" width="3.85546875" customWidth="1"/>
    <col min="40" max="40" width="3" customWidth="1"/>
    <col min="41" max="41" width="7.140625" customWidth="1"/>
    <col min="42" max="43" width="3" customWidth="1"/>
    <col min="44" max="44" width="5" customWidth="1"/>
    <col min="45" max="45" width="3" customWidth="1"/>
    <col min="46" max="46" width="7.140625" customWidth="1"/>
    <col min="47" max="48" width="3" customWidth="1"/>
    <col min="49" max="49" width="4.28515625" customWidth="1"/>
    <col min="50" max="50" width="3" customWidth="1"/>
    <col min="51" max="51" width="8" customWidth="1"/>
    <col min="52" max="53" width="3" customWidth="1"/>
    <col min="54" max="54" width="5.140625" customWidth="1"/>
    <col min="55" max="55" width="3" customWidth="1"/>
    <col min="56" max="56" width="8.140625" customWidth="1"/>
    <col min="57" max="58" width="3" customWidth="1"/>
    <col min="59" max="59" width="4.42578125" customWidth="1"/>
    <col min="60" max="60" width="3" customWidth="1"/>
    <col min="61" max="61" width="8" customWidth="1"/>
    <col min="62" max="63" width="3" customWidth="1"/>
    <col min="64" max="64" width="4.42578125" customWidth="1"/>
    <col min="65" max="65" width="3" customWidth="1"/>
    <col min="66" max="66" width="6.7109375" customWidth="1"/>
    <col min="67" max="68" width="3" customWidth="1"/>
    <col min="69" max="69" width="4.85546875" customWidth="1"/>
    <col min="70" max="70" width="3" customWidth="1"/>
    <col min="71" max="71" width="7.140625" customWidth="1"/>
  </cols>
  <sheetData>
    <row r="1" spans="1:71" x14ac:dyDescent="0.25">
      <c r="A1" s="33"/>
      <c r="B1" s="33"/>
      <c r="C1" s="33"/>
      <c r="D1" s="33"/>
      <c r="E1" s="33"/>
      <c r="F1" s="33"/>
      <c r="G1" s="33"/>
      <c r="H1" s="78"/>
      <c r="I1" s="78"/>
      <c r="J1" s="78"/>
      <c r="K1" s="33"/>
      <c r="L1" s="33"/>
      <c r="M1" s="279" t="s">
        <v>320</v>
      </c>
      <c r="N1" s="280"/>
      <c r="O1" s="280"/>
      <c r="P1" s="281"/>
      <c r="Q1" s="279" t="s">
        <v>121</v>
      </c>
      <c r="R1" s="280"/>
      <c r="S1" s="280"/>
      <c r="T1" s="280"/>
      <c r="U1" s="281"/>
      <c r="V1" s="279" t="s">
        <v>276</v>
      </c>
      <c r="W1" s="280"/>
      <c r="X1" s="280"/>
      <c r="Y1" s="280"/>
      <c r="Z1" s="281"/>
      <c r="AA1" s="279" t="s">
        <v>135</v>
      </c>
      <c r="AB1" s="280"/>
      <c r="AC1" s="280"/>
      <c r="AD1" s="280"/>
      <c r="AE1" s="281"/>
      <c r="AF1" s="279" t="s">
        <v>136</v>
      </c>
      <c r="AG1" s="280"/>
      <c r="AH1" s="280"/>
      <c r="AI1" s="280"/>
      <c r="AJ1" s="281"/>
      <c r="AK1" s="279" t="s">
        <v>70</v>
      </c>
      <c r="AL1" s="280"/>
      <c r="AM1" s="280"/>
      <c r="AN1" s="280"/>
      <c r="AO1" s="281"/>
      <c r="AP1" s="279" t="s">
        <v>71</v>
      </c>
      <c r="AQ1" s="280"/>
      <c r="AR1" s="280"/>
      <c r="AS1" s="280"/>
      <c r="AT1" s="281"/>
      <c r="AU1" s="279" t="s">
        <v>48</v>
      </c>
      <c r="AV1" s="280"/>
      <c r="AW1" s="280"/>
      <c r="AX1" s="280"/>
      <c r="AY1" s="281"/>
      <c r="AZ1" s="279" t="s">
        <v>49</v>
      </c>
      <c r="BA1" s="280"/>
      <c r="BB1" s="280"/>
      <c r="BC1" s="280"/>
      <c r="BD1" s="281"/>
      <c r="BE1" s="279" t="s">
        <v>43</v>
      </c>
      <c r="BF1" s="280"/>
      <c r="BG1" s="280"/>
      <c r="BH1" s="280"/>
      <c r="BI1" s="281"/>
      <c r="BJ1" s="279" t="s">
        <v>212</v>
      </c>
      <c r="BK1" s="280"/>
      <c r="BL1" s="280"/>
      <c r="BM1" s="280"/>
      <c r="BN1" s="281"/>
      <c r="BO1" s="279" t="s">
        <v>300</v>
      </c>
      <c r="BP1" s="280"/>
      <c r="BQ1" s="280"/>
      <c r="BR1" s="280"/>
      <c r="BS1" s="281"/>
    </row>
    <row r="2" spans="1:71" s="15" customFormat="1" ht="30" customHeight="1" thickBot="1" x14ac:dyDescent="0.3">
      <c r="A2" s="6" t="s">
        <v>51</v>
      </c>
      <c r="B2" s="112" t="s">
        <v>9</v>
      </c>
      <c r="C2" s="6" t="s">
        <v>60</v>
      </c>
      <c r="D2" s="6" t="s">
        <v>61</v>
      </c>
      <c r="E2" s="73" t="s">
        <v>339</v>
      </c>
      <c r="F2" s="7" t="s">
        <v>154</v>
      </c>
      <c r="G2" s="7" t="s">
        <v>138</v>
      </c>
      <c r="H2" s="79" t="s">
        <v>338</v>
      </c>
      <c r="I2" s="79" t="s">
        <v>337</v>
      </c>
      <c r="J2" s="79" t="s">
        <v>139</v>
      </c>
      <c r="K2" s="6" t="s">
        <v>255</v>
      </c>
      <c r="L2" s="6" t="s">
        <v>165</v>
      </c>
      <c r="M2" s="7" t="s">
        <v>192</v>
      </c>
      <c r="N2" s="7" t="s">
        <v>193</v>
      </c>
      <c r="O2" s="7" t="s">
        <v>108</v>
      </c>
      <c r="P2" s="7" t="s">
        <v>109</v>
      </c>
      <c r="Q2" s="7" t="s">
        <v>110</v>
      </c>
      <c r="R2" s="7" t="s">
        <v>192</v>
      </c>
      <c r="S2" s="7" t="s">
        <v>193</v>
      </c>
      <c r="T2" s="7" t="s">
        <v>108</v>
      </c>
      <c r="U2" s="7" t="s">
        <v>109</v>
      </c>
      <c r="V2" s="7" t="s">
        <v>110</v>
      </c>
      <c r="W2" s="7" t="s">
        <v>192</v>
      </c>
      <c r="X2" s="7" t="s">
        <v>193</v>
      </c>
      <c r="Y2" s="7" t="s">
        <v>108</v>
      </c>
      <c r="Z2" s="7" t="s">
        <v>109</v>
      </c>
      <c r="AA2" s="7" t="s">
        <v>110</v>
      </c>
      <c r="AB2" s="7" t="s">
        <v>192</v>
      </c>
      <c r="AC2" s="7" t="s">
        <v>193</v>
      </c>
      <c r="AD2" s="7" t="s">
        <v>108</v>
      </c>
      <c r="AE2" s="7" t="s">
        <v>109</v>
      </c>
      <c r="AF2" s="7" t="s">
        <v>110</v>
      </c>
      <c r="AG2" s="7" t="s">
        <v>192</v>
      </c>
      <c r="AH2" s="7" t="s">
        <v>193</v>
      </c>
      <c r="AI2" s="7" t="s">
        <v>108</v>
      </c>
      <c r="AJ2" s="7" t="s">
        <v>109</v>
      </c>
      <c r="AK2" s="7" t="s">
        <v>110</v>
      </c>
      <c r="AL2" s="7" t="s">
        <v>192</v>
      </c>
      <c r="AM2" s="7" t="s">
        <v>193</v>
      </c>
      <c r="AN2" s="7" t="s">
        <v>108</v>
      </c>
      <c r="AO2" s="7" t="s">
        <v>109</v>
      </c>
      <c r="AP2" s="7" t="s">
        <v>110</v>
      </c>
      <c r="AQ2" s="7" t="s">
        <v>192</v>
      </c>
      <c r="AR2" s="7" t="s">
        <v>193</v>
      </c>
      <c r="AS2" s="7" t="s">
        <v>108</v>
      </c>
      <c r="AT2" s="7" t="s">
        <v>109</v>
      </c>
      <c r="AU2" s="7" t="s">
        <v>110</v>
      </c>
      <c r="AV2" s="7" t="s">
        <v>192</v>
      </c>
      <c r="AW2" s="7" t="s">
        <v>193</v>
      </c>
      <c r="AX2" s="7" t="s">
        <v>108</v>
      </c>
      <c r="AY2" s="7" t="s">
        <v>109</v>
      </c>
      <c r="AZ2" s="7" t="s">
        <v>110</v>
      </c>
      <c r="BA2" s="7" t="s">
        <v>192</v>
      </c>
      <c r="BB2" s="7" t="s">
        <v>193</v>
      </c>
      <c r="BC2" s="7" t="s">
        <v>108</v>
      </c>
      <c r="BD2" s="7" t="s">
        <v>109</v>
      </c>
      <c r="BE2" s="7" t="s">
        <v>110</v>
      </c>
      <c r="BF2" s="7" t="s">
        <v>192</v>
      </c>
      <c r="BG2" s="7" t="s">
        <v>193</v>
      </c>
      <c r="BH2" s="7" t="s">
        <v>108</v>
      </c>
      <c r="BI2" s="7" t="s">
        <v>109</v>
      </c>
      <c r="BJ2" s="7" t="s">
        <v>110</v>
      </c>
      <c r="BK2" s="7" t="s">
        <v>192</v>
      </c>
      <c r="BL2" s="7" t="s">
        <v>193</v>
      </c>
      <c r="BM2" s="7" t="s">
        <v>108</v>
      </c>
      <c r="BN2" s="7" t="s">
        <v>109</v>
      </c>
      <c r="BO2" s="7" t="s">
        <v>110</v>
      </c>
      <c r="BP2" s="7" t="s">
        <v>192</v>
      </c>
      <c r="BQ2" s="7" t="s">
        <v>193</v>
      </c>
      <c r="BR2" s="7" t="s">
        <v>108</v>
      </c>
      <c r="BS2" s="7" t="s">
        <v>109</v>
      </c>
    </row>
    <row r="3" spans="1:71" ht="19.149999999999999" customHeight="1" x14ac:dyDescent="0.25">
      <c r="A3" s="3" t="s">
        <v>125</v>
      </c>
      <c r="B3" s="4"/>
      <c r="C3" s="4"/>
      <c r="D3" s="4"/>
      <c r="E3" s="34"/>
      <c r="F3" s="4"/>
      <c r="G3" s="5"/>
      <c r="H3" s="77"/>
      <c r="I3" s="77"/>
      <c r="J3" s="81"/>
      <c r="K3" s="8">
        <v>2023</v>
      </c>
      <c r="L3" s="8">
        <v>2023</v>
      </c>
      <c r="M3" s="8"/>
      <c r="N3" s="8"/>
      <c r="O3" s="8"/>
      <c r="P3" s="77">
        <f>+H3</f>
        <v>0</v>
      </c>
      <c r="Q3" s="8"/>
      <c r="R3" s="8"/>
      <c r="S3" s="8"/>
      <c r="T3" s="8"/>
      <c r="U3" s="1">
        <f t="shared" ref="U3:U10" si="0">SUM(P3:T3)</f>
        <v>0</v>
      </c>
      <c r="V3" s="8"/>
      <c r="W3" s="8"/>
      <c r="X3" s="8"/>
      <c r="Y3" s="8"/>
      <c r="Z3" s="1">
        <f t="shared" ref="Z3:Z10" si="1">SUM(U3:Y3)</f>
        <v>0</v>
      </c>
      <c r="AA3" s="8"/>
      <c r="AB3" s="8"/>
      <c r="AC3" s="8"/>
      <c r="AD3" s="8"/>
      <c r="AE3" s="1">
        <f t="shared" ref="AE3:AE10" si="2">SUM(Z3:AD3)</f>
        <v>0</v>
      </c>
      <c r="AF3" s="8"/>
      <c r="AG3" s="8"/>
      <c r="AH3" s="8"/>
      <c r="AI3" s="8"/>
      <c r="AJ3" s="1">
        <f t="shared" ref="AJ3:AJ10" si="3">SUM(AE3:AI3)</f>
        <v>0</v>
      </c>
      <c r="AK3" s="8"/>
      <c r="AL3" s="8"/>
      <c r="AM3" s="8"/>
      <c r="AN3" s="8"/>
      <c r="AO3" s="1">
        <f t="shared" ref="AO3:AO10" si="4">SUM(AJ3:AN3)</f>
        <v>0</v>
      </c>
      <c r="AP3" s="8"/>
      <c r="AQ3" s="8"/>
      <c r="AR3" s="8"/>
      <c r="AS3" s="8"/>
      <c r="AT3" s="1">
        <f t="shared" ref="AT3:AT10" si="5">SUM(AO3:AS3)</f>
        <v>0</v>
      </c>
      <c r="AU3" s="8"/>
      <c r="AV3" s="8"/>
      <c r="AW3" s="8"/>
      <c r="AX3" s="8"/>
      <c r="AY3" s="1">
        <f t="shared" ref="AY3:AY10" si="6">SUM(AT3:AX3)</f>
        <v>0</v>
      </c>
      <c r="AZ3" s="8"/>
      <c r="BA3" s="8"/>
      <c r="BB3" s="8"/>
      <c r="BC3" s="8"/>
      <c r="BD3" s="1">
        <f t="shared" ref="BD3:BD10" si="7">SUM(AY3:BC3)</f>
        <v>0</v>
      </c>
      <c r="BE3" s="8"/>
      <c r="BF3" s="8"/>
      <c r="BG3" s="8"/>
      <c r="BH3" s="8"/>
      <c r="BI3" s="1">
        <f t="shared" ref="BI3:BI10" si="8">SUM(BD3:BH3)</f>
        <v>0</v>
      </c>
      <c r="BJ3" s="8"/>
      <c r="BK3" s="8"/>
      <c r="BL3" s="8"/>
      <c r="BM3" s="8"/>
      <c r="BN3" s="1">
        <f t="shared" ref="BN3:BN10" si="9">SUM(BI3:BM3)</f>
        <v>0</v>
      </c>
      <c r="BO3" s="8"/>
      <c r="BP3" s="8"/>
      <c r="BQ3" s="8"/>
      <c r="BR3" s="8"/>
      <c r="BS3" s="1">
        <f t="shared" ref="BS3:BS10" si="10">SUM(BN3:BR3)</f>
        <v>0</v>
      </c>
    </row>
    <row r="4" spans="1:71" x14ac:dyDescent="0.25">
      <c r="A4" s="1"/>
      <c r="B4" s="28" t="s">
        <v>364</v>
      </c>
      <c r="C4" s="29">
        <v>3</v>
      </c>
      <c r="D4" s="29">
        <v>2224</v>
      </c>
      <c r="E4" s="116">
        <v>56</v>
      </c>
      <c r="F4" s="1"/>
      <c r="G4" s="5">
        <f>$BS4/E4</f>
        <v>0.42857142857142855</v>
      </c>
      <c r="H4" s="77">
        <v>18</v>
      </c>
      <c r="I4" s="77">
        <f t="shared" ref="I4:I10" si="11">+H4+J4</f>
        <v>22</v>
      </c>
      <c r="J4" s="82">
        <v>4</v>
      </c>
      <c r="K4" s="8">
        <v>2023</v>
      </c>
      <c r="L4" s="8">
        <v>2023</v>
      </c>
      <c r="M4" s="9"/>
      <c r="N4" s="9"/>
      <c r="O4" s="9"/>
      <c r="P4" s="72">
        <f t="shared" ref="P4:P10" si="12">SUM(M4:O4)+H4</f>
        <v>18</v>
      </c>
      <c r="Q4" s="9"/>
      <c r="R4" s="9"/>
      <c r="S4" s="9"/>
      <c r="T4" s="9"/>
      <c r="U4" s="1">
        <f t="shared" si="0"/>
        <v>18</v>
      </c>
      <c r="V4" s="9">
        <v>2</v>
      </c>
      <c r="W4" s="9">
        <v>2</v>
      </c>
      <c r="X4" s="9"/>
      <c r="Y4" s="9"/>
      <c r="Z4" s="1">
        <f t="shared" si="1"/>
        <v>22</v>
      </c>
      <c r="AA4" s="9"/>
      <c r="AB4" s="9"/>
      <c r="AC4" s="9"/>
      <c r="AD4" s="9"/>
      <c r="AE4" s="1">
        <f t="shared" si="2"/>
        <v>22</v>
      </c>
      <c r="AF4" s="9"/>
      <c r="AG4" s="9"/>
      <c r="AH4" s="9"/>
      <c r="AI4" s="9"/>
      <c r="AJ4" s="1">
        <f t="shared" si="3"/>
        <v>22</v>
      </c>
      <c r="AK4" s="9">
        <v>1</v>
      </c>
      <c r="AL4" s="9"/>
      <c r="AM4" s="9"/>
      <c r="AN4" s="9"/>
      <c r="AO4" s="1">
        <f t="shared" si="4"/>
        <v>23</v>
      </c>
      <c r="AP4" s="9">
        <v>1</v>
      </c>
      <c r="AQ4" s="9"/>
      <c r="AR4" s="9"/>
      <c r="AS4" s="9"/>
      <c r="AT4" s="1">
        <f t="shared" si="5"/>
        <v>24</v>
      </c>
      <c r="AU4" s="9"/>
      <c r="AV4" s="9"/>
      <c r="AW4" s="9"/>
      <c r="AX4" s="9"/>
      <c r="AY4" s="1">
        <f t="shared" si="6"/>
        <v>24</v>
      </c>
      <c r="AZ4" s="9"/>
      <c r="BA4" s="9"/>
      <c r="BB4" s="9"/>
      <c r="BC4" s="9"/>
      <c r="BD4" s="1">
        <f t="shared" si="7"/>
        <v>24</v>
      </c>
      <c r="BE4" s="9"/>
      <c r="BF4" s="9"/>
      <c r="BG4" s="9"/>
      <c r="BH4" s="9"/>
      <c r="BI4" s="1">
        <f t="shared" si="8"/>
        <v>24</v>
      </c>
      <c r="BJ4" s="9"/>
      <c r="BK4" s="9"/>
      <c r="BL4" s="9"/>
      <c r="BM4" s="9"/>
      <c r="BN4" s="1">
        <f t="shared" si="9"/>
        <v>24</v>
      </c>
      <c r="BO4" s="9"/>
      <c r="BP4" s="9"/>
      <c r="BQ4" s="9"/>
      <c r="BR4" s="9"/>
      <c r="BS4" s="1">
        <f t="shared" si="10"/>
        <v>24</v>
      </c>
    </row>
    <row r="5" spans="1:71" x14ac:dyDescent="0.25">
      <c r="A5" s="1"/>
      <c r="B5" s="28" t="s">
        <v>369</v>
      </c>
      <c r="C5" s="29">
        <v>4</v>
      </c>
      <c r="D5" s="29">
        <v>2329</v>
      </c>
      <c r="E5" s="116">
        <v>18</v>
      </c>
      <c r="F5" s="1"/>
      <c r="G5" s="5">
        <f t="shared" ref="G5:G10" si="13">$BS5/E5</f>
        <v>0.77777777777777779</v>
      </c>
      <c r="H5" s="77">
        <v>14</v>
      </c>
      <c r="I5" s="77">
        <f t="shared" si="11"/>
        <v>14</v>
      </c>
      <c r="J5" s="82"/>
      <c r="K5" s="8">
        <v>2023</v>
      </c>
      <c r="L5" s="8">
        <v>2023</v>
      </c>
      <c r="M5" s="9"/>
      <c r="N5" s="9"/>
      <c r="O5" s="9"/>
      <c r="P5" s="72">
        <f t="shared" si="12"/>
        <v>14</v>
      </c>
      <c r="Q5" s="9"/>
      <c r="R5" s="9"/>
      <c r="S5" s="9"/>
      <c r="T5" s="9"/>
      <c r="U5" s="1">
        <f t="shared" si="0"/>
        <v>14</v>
      </c>
      <c r="V5" s="9"/>
      <c r="W5" s="9"/>
      <c r="X5" s="9"/>
      <c r="Y5" s="9"/>
      <c r="Z5" s="1">
        <f t="shared" si="1"/>
        <v>14</v>
      </c>
      <c r="AA5" s="9"/>
      <c r="AB5" s="9"/>
      <c r="AC5" s="9"/>
      <c r="AD5" s="9"/>
      <c r="AE5" s="1">
        <f t="shared" si="2"/>
        <v>14</v>
      </c>
      <c r="AF5" s="9"/>
      <c r="AG5" s="9"/>
      <c r="AH5" s="9"/>
      <c r="AI5" s="9"/>
      <c r="AJ5" s="1">
        <f t="shared" si="3"/>
        <v>14</v>
      </c>
      <c r="AK5" s="9"/>
      <c r="AL5" s="9"/>
      <c r="AM5" s="9"/>
      <c r="AN5" s="9"/>
      <c r="AO5" s="1">
        <f t="shared" si="4"/>
        <v>14</v>
      </c>
      <c r="AP5" s="9"/>
      <c r="AQ5" s="9"/>
      <c r="AR5" s="9"/>
      <c r="AS5" s="9"/>
      <c r="AT5" s="1">
        <f t="shared" si="5"/>
        <v>14</v>
      </c>
      <c r="AU5" s="9"/>
      <c r="AV5" s="9"/>
      <c r="AW5" s="9"/>
      <c r="AX5" s="9"/>
      <c r="AY5" s="1">
        <f t="shared" si="6"/>
        <v>14</v>
      </c>
      <c r="AZ5" s="9"/>
      <c r="BA5" s="9"/>
      <c r="BB5" s="9"/>
      <c r="BC5" s="9"/>
      <c r="BD5" s="1">
        <f t="shared" si="7"/>
        <v>14</v>
      </c>
      <c r="BE5" s="9"/>
      <c r="BF5" s="9"/>
      <c r="BG5" s="9"/>
      <c r="BH5" s="9"/>
      <c r="BI5" s="1">
        <f t="shared" si="8"/>
        <v>14</v>
      </c>
      <c r="BJ5" s="9"/>
      <c r="BK5" s="9"/>
      <c r="BL5" s="9"/>
      <c r="BM5" s="9"/>
      <c r="BN5" s="1">
        <f t="shared" si="9"/>
        <v>14</v>
      </c>
      <c r="BO5" s="9"/>
      <c r="BP5" s="9"/>
      <c r="BQ5" s="9"/>
      <c r="BR5" s="9"/>
      <c r="BS5" s="1">
        <f t="shared" si="10"/>
        <v>14</v>
      </c>
    </row>
    <row r="6" spans="1:71" x14ac:dyDescent="0.25">
      <c r="A6" s="1"/>
      <c r="B6" s="28" t="s">
        <v>104</v>
      </c>
      <c r="C6" s="29">
        <v>6</v>
      </c>
      <c r="D6" s="29">
        <v>7824</v>
      </c>
      <c r="E6" s="116">
        <v>26</v>
      </c>
      <c r="F6" s="1"/>
      <c r="G6" s="5">
        <f t="shared" si="13"/>
        <v>0.96153846153846156</v>
      </c>
      <c r="H6" s="77">
        <v>19</v>
      </c>
      <c r="I6" s="77">
        <f t="shared" si="11"/>
        <v>20</v>
      </c>
      <c r="J6" s="82">
        <v>1</v>
      </c>
      <c r="K6" s="8">
        <v>2023</v>
      </c>
      <c r="L6" s="8">
        <v>2023</v>
      </c>
      <c r="M6" s="9"/>
      <c r="N6" s="9"/>
      <c r="O6" s="9"/>
      <c r="P6" s="72">
        <f t="shared" si="12"/>
        <v>19</v>
      </c>
      <c r="Q6" s="9"/>
      <c r="R6" s="9"/>
      <c r="S6" s="9">
        <v>4</v>
      </c>
      <c r="T6" s="9"/>
      <c r="U6" s="1">
        <f>SUM(P6:T6)</f>
        <v>23</v>
      </c>
      <c r="V6" s="9"/>
      <c r="W6" s="9"/>
      <c r="X6" s="9"/>
      <c r="Y6" s="9"/>
      <c r="Z6" s="1">
        <f>SUM(U6:Y6)</f>
        <v>23</v>
      </c>
      <c r="AA6" s="9">
        <v>1</v>
      </c>
      <c r="AB6" s="9"/>
      <c r="AC6" s="9"/>
      <c r="AD6" s="9"/>
      <c r="AE6" s="1">
        <f>SUM(Z6:AD6)</f>
        <v>24</v>
      </c>
      <c r="AF6" s="9"/>
      <c r="AG6" s="9">
        <v>1</v>
      </c>
      <c r="AH6" s="9"/>
      <c r="AI6" s="9"/>
      <c r="AJ6" s="1">
        <f>SUM(AE6:AI6)</f>
        <v>25</v>
      </c>
      <c r="AK6" s="9"/>
      <c r="AL6" s="9"/>
      <c r="AM6" s="9"/>
      <c r="AN6" s="9"/>
      <c r="AO6" s="1">
        <f>SUM(AJ6:AN6)</f>
        <v>25</v>
      </c>
      <c r="AP6" s="9"/>
      <c r="AQ6" s="9"/>
      <c r="AR6" s="9"/>
      <c r="AS6" s="9"/>
      <c r="AT6" s="1">
        <f>SUM(AO6:AS6)</f>
        <v>25</v>
      </c>
      <c r="AU6" s="9"/>
      <c r="AV6" s="9"/>
      <c r="AW6" s="9"/>
      <c r="AX6" s="9"/>
      <c r="AY6" s="1">
        <f>SUM(AT6:AX6)</f>
        <v>25</v>
      </c>
      <c r="AZ6" s="9"/>
      <c r="BA6" s="9"/>
      <c r="BB6" s="9"/>
      <c r="BC6" s="9"/>
      <c r="BD6" s="1">
        <f>SUM(AY6:BC6)</f>
        <v>25</v>
      </c>
      <c r="BE6" s="9"/>
      <c r="BF6" s="9"/>
      <c r="BG6" s="9"/>
      <c r="BH6" s="9"/>
      <c r="BI6" s="1">
        <f>SUM(BD6:BH6)</f>
        <v>25</v>
      </c>
      <c r="BJ6" s="9"/>
      <c r="BK6" s="9"/>
      <c r="BL6" s="9"/>
      <c r="BM6" s="9"/>
      <c r="BN6" s="1">
        <f>SUM(BI6:BM6)</f>
        <v>25</v>
      </c>
      <c r="BO6" s="9"/>
      <c r="BP6" s="9"/>
      <c r="BQ6" s="9"/>
      <c r="BR6" s="9"/>
      <c r="BS6" s="1">
        <f t="shared" si="10"/>
        <v>25</v>
      </c>
    </row>
    <row r="7" spans="1:71" x14ac:dyDescent="0.25">
      <c r="A7" s="1"/>
      <c r="B7" s="28" t="s">
        <v>390</v>
      </c>
      <c r="C7" s="29">
        <v>8</v>
      </c>
      <c r="D7" s="29"/>
      <c r="E7" s="116">
        <v>20</v>
      </c>
      <c r="F7" s="1"/>
      <c r="G7" s="5">
        <f t="shared" si="13"/>
        <v>0.65</v>
      </c>
      <c r="H7" s="77">
        <v>2</v>
      </c>
      <c r="I7" s="77">
        <f t="shared" ref="I7" si="14">+H7+J7</f>
        <v>8</v>
      </c>
      <c r="J7" s="82">
        <v>6</v>
      </c>
      <c r="K7" s="8">
        <v>2023</v>
      </c>
      <c r="L7" s="8">
        <v>2023</v>
      </c>
      <c r="M7" s="9"/>
      <c r="N7" s="9"/>
      <c r="O7" s="9"/>
      <c r="P7" s="72">
        <f t="shared" ref="P7" si="15">SUM(M7:O7)+H7</f>
        <v>2</v>
      </c>
      <c r="Q7" s="9"/>
      <c r="R7" s="9">
        <v>2</v>
      </c>
      <c r="S7" s="9"/>
      <c r="T7" s="9"/>
      <c r="U7" s="1">
        <f>SUM(P7:T7)</f>
        <v>4</v>
      </c>
      <c r="V7" s="9"/>
      <c r="W7" s="9"/>
      <c r="X7" s="9"/>
      <c r="Y7" s="9"/>
      <c r="Z7" s="1">
        <f>SUM(U7:Y7)</f>
        <v>4</v>
      </c>
      <c r="AA7" s="9"/>
      <c r="AB7" s="9"/>
      <c r="AC7" s="9"/>
      <c r="AD7" s="9"/>
      <c r="AE7" s="1">
        <f>SUM(Z7:AD7)</f>
        <v>4</v>
      </c>
      <c r="AF7" s="9">
        <v>4</v>
      </c>
      <c r="AG7" s="9">
        <v>3</v>
      </c>
      <c r="AH7" s="9"/>
      <c r="AI7" s="9"/>
      <c r="AJ7" s="1">
        <f>SUM(AE7:AI7)</f>
        <v>11</v>
      </c>
      <c r="AK7" s="9">
        <v>1</v>
      </c>
      <c r="AL7" s="9"/>
      <c r="AM7" s="9"/>
      <c r="AN7" s="9"/>
      <c r="AO7" s="1">
        <f>SUM(AJ7:AN7)</f>
        <v>12</v>
      </c>
      <c r="AP7" s="9">
        <v>1</v>
      </c>
      <c r="AQ7" s="9"/>
      <c r="AR7" s="9"/>
      <c r="AS7" s="9"/>
      <c r="AT7" s="1">
        <f>SUM(AO7:AS7)</f>
        <v>13</v>
      </c>
      <c r="AU7" s="9"/>
      <c r="AV7" s="9"/>
      <c r="AW7" s="9"/>
      <c r="AX7" s="9"/>
      <c r="AY7" s="1">
        <f>SUM(AT7:AX7)</f>
        <v>13</v>
      </c>
      <c r="AZ7" s="9"/>
      <c r="BA7" s="9"/>
      <c r="BB7" s="9"/>
      <c r="BC7" s="9"/>
      <c r="BD7" s="1">
        <f>SUM(AY7:BC7)</f>
        <v>13</v>
      </c>
      <c r="BE7" s="9"/>
      <c r="BF7" s="9"/>
      <c r="BG7" s="9"/>
      <c r="BH7" s="9"/>
      <c r="BI7" s="1">
        <f>SUM(BD7:BH7)</f>
        <v>13</v>
      </c>
      <c r="BJ7" s="9"/>
      <c r="BK7" s="9"/>
      <c r="BL7" s="9"/>
      <c r="BM7" s="9"/>
      <c r="BN7" s="1">
        <f>SUM(BI7:BM7)</f>
        <v>13</v>
      </c>
      <c r="BO7" s="9"/>
      <c r="BP7" s="9"/>
      <c r="BQ7" s="9"/>
      <c r="BR7" s="9"/>
      <c r="BS7" s="1">
        <f t="shared" ref="BS7" si="16">SUM(BN7:BR7)</f>
        <v>13</v>
      </c>
    </row>
    <row r="8" spans="1:71" s="196" customFormat="1" x14ac:dyDescent="0.25">
      <c r="A8" s="190"/>
      <c r="B8" s="200" t="s">
        <v>123</v>
      </c>
      <c r="C8" s="201">
        <v>9</v>
      </c>
      <c r="D8" s="201">
        <v>239</v>
      </c>
      <c r="E8" s="263">
        <v>33</v>
      </c>
      <c r="F8" s="190"/>
      <c r="G8" s="202">
        <f t="shared" si="13"/>
        <v>1</v>
      </c>
      <c r="H8" s="203">
        <v>30</v>
      </c>
      <c r="I8" s="203">
        <f t="shared" si="11"/>
        <v>30</v>
      </c>
      <c r="J8" s="193"/>
      <c r="K8" s="204">
        <v>2023</v>
      </c>
      <c r="L8" s="204">
        <v>2023</v>
      </c>
      <c r="M8" s="194"/>
      <c r="N8" s="194"/>
      <c r="O8" s="194"/>
      <c r="P8" s="192">
        <f t="shared" si="12"/>
        <v>30</v>
      </c>
      <c r="Q8" s="194"/>
      <c r="R8" s="194"/>
      <c r="S8" s="194"/>
      <c r="T8" s="194"/>
      <c r="U8" s="190">
        <f t="shared" si="0"/>
        <v>30</v>
      </c>
      <c r="V8" s="194"/>
      <c r="W8" s="194"/>
      <c r="X8" s="194"/>
      <c r="Y8" s="194"/>
      <c r="Z8" s="190">
        <f t="shared" si="1"/>
        <v>30</v>
      </c>
      <c r="AA8" s="194"/>
      <c r="AB8" s="194"/>
      <c r="AC8" s="194"/>
      <c r="AD8" s="194"/>
      <c r="AE8" s="190">
        <f t="shared" si="2"/>
        <v>30</v>
      </c>
      <c r="AF8" s="194"/>
      <c r="AG8" s="194"/>
      <c r="AH8" s="194"/>
      <c r="AI8" s="194"/>
      <c r="AJ8" s="190">
        <f t="shared" si="3"/>
        <v>30</v>
      </c>
      <c r="AK8" s="194"/>
      <c r="AL8" s="194"/>
      <c r="AM8" s="194"/>
      <c r="AN8" s="194"/>
      <c r="AO8" s="190">
        <f t="shared" si="4"/>
        <v>30</v>
      </c>
      <c r="AP8" s="194"/>
      <c r="AQ8" s="194"/>
      <c r="AR8" s="194">
        <v>3</v>
      </c>
      <c r="AS8" s="194"/>
      <c r="AT8" s="190">
        <f t="shared" si="5"/>
        <v>33</v>
      </c>
      <c r="AU8" s="194"/>
      <c r="AV8" s="194"/>
      <c r="AW8" s="194"/>
      <c r="AX8" s="194"/>
      <c r="AY8" s="190">
        <f t="shared" si="6"/>
        <v>33</v>
      </c>
      <c r="AZ8" s="194"/>
      <c r="BA8" s="194"/>
      <c r="BB8" s="194"/>
      <c r="BC8" s="194"/>
      <c r="BD8" s="190">
        <f t="shared" si="7"/>
        <v>33</v>
      </c>
      <c r="BE8" s="194"/>
      <c r="BF8" s="194"/>
      <c r="BG8" s="194"/>
      <c r="BH8" s="194"/>
      <c r="BI8" s="190">
        <f t="shared" si="8"/>
        <v>33</v>
      </c>
      <c r="BJ8" s="194"/>
      <c r="BK8" s="194"/>
      <c r="BL8" s="194"/>
      <c r="BM8" s="194"/>
      <c r="BN8" s="190">
        <f t="shared" si="9"/>
        <v>33</v>
      </c>
      <c r="BO8" s="194"/>
      <c r="BP8" s="194"/>
      <c r="BQ8" s="194"/>
      <c r="BR8" s="194"/>
      <c r="BS8" s="190">
        <f t="shared" si="10"/>
        <v>33</v>
      </c>
    </row>
    <row r="9" spans="1:71" x14ac:dyDescent="0.25">
      <c r="A9" s="1"/>
      <c r="B9" s="28" t="s">
        <v>161</v>
      </c>
      <c r="C9" s="29">
        <v>11</v>
      </c>
      <c r="D9" s="29">
        <v>1263</v>
      </c>
      <c r="E9" s="30">
        <v>35</v>
      </c>
      <c r="F9" s="1"/>
      <c r="G9" s="5">
        <f t="shared" si="13"/>
        <v>0.65714285714285714</v>
      </c>
      <c r="H9" s="77">
        <v>16</v>
      </c>
      <c r="I9" s="77">
        <f t="shared" si="11"/>
        <v>16</v>
      </c>
      <c r="J9" s="82"/>
      <c r="K9" s="8">
        <v>2023</v>
      </c>
      <c r="L9" s="8">
        <v>2023</v>
      </c>
      <c r="M9" s="9"/>
      <c r="N9" s="9"/>
      <c r="O9" s="9"/>
      <c r="P9" s="72">
        <f t="shared" si="12"/>
        <v>16</v>
      </c>
      <c r="Q9" s="9"/>
      <c r="R9" s="9"/>
      <c r="S9" s="9"/>
      <c r="T9" s="9"/>
      <c r="U9" s="1">
        <f t="shared" si="0"/>
        <v>16</v>
      </c>
      <c r="V9" s="9"/>
      <c r="W9" s="9"/>
      <c r="X9" s="9"/>
      <c r="Y9" s="9"/>
      <c r="Z9" s="1">
        <f t="shared" si="1"/>
        <v>16</v>
      </c>
      <c r="AA9" s="9"/>
      <c r="AB9" s="9"/>
      <c r="AC9" s="9">
        <v>7</v>
      </c>
      <c r="AD9" s="9"/>
      <c r="AE9" s="1">
        <f t="shared" si="2"/>
        <v>23</v>
      </c>
      <c r="AF9" s="9"/>
      <c r="AG9" s="9"/>
      <c r="AH9" s="9"/>
      <c r="AI9" s="9"/>
      <c r="AJ9" s="1">
        <f t="shared" si="3"/>
        <v>23</v>
      </c>
      <c r="AK9" s="9"/>
      <c r="AL9" s="9"/>
      <c r="AM9" s="9"/>
      <c r="AN9" s="9"/>
      <c r="AO9" s="1">
        <f t="shared" si="4"/>
        <v>23</v>
      </c>
      <c r="AP9" s="9"/>
      <c r="AQ9" s="9"/>
      <c r="AR9" s="9"/>
      <c r="AS9" s="9"/>
      <c r="AT9" s="1">
        <f t="shared" si="5"/>
        <v>23</v>
      </c>
      <c r="AU9" s="9"/>
      <c r="AV9" s="9"/>
      <c r="AW9" s="9"/>
      <c r="AX9" s="9"/>
      <c r="AY9" s="1">
        <f t="shared" si="6"/>
        <v>23</v>
      </c>
      <c r="AZ9" s="9"/>
      <c r="BA9" s="9"/>
      <c r="BB9" s="9"/>
      <c r="BC9" s="9"/>
      <c r="BD9" s="1">
        <f t="shared" si="7"/>
        <v>23</v>
      </c>
      <c r="BE9" s="9"/>
      <c r="BF9" s="9"/>
      <c r="BG9" s="9"/>
      <c r="BH9" s="9"/>
      <c r="BI9" s="1">
        <f t="shared" si="8"/>
        <v>23</v>
      </c>
      <c r="BJ9" s="9"/>
      <c r="BK9" s="9"/>
      <c r="BL9" s="9"/>
      <c r="BM9" s="9"/>
      <c r="BN9" s="1">
        <f t="shared" si="9"/>
        <v>23</v>
      </c>
      <c r="BO9" s="9"/>
      <c r="BP9" s="9"/>
      <c r="BQ9" s="9"/>
      <c r="BR9" s="9"/>
      <c r="BS9" s="1">
        <f t="shared" si="10"/>
        <v>23</v>
      </c>
    </row>
    <row r="10" spans="1:71" x14ac:dyDescent="0.25">
      <c r="A10" s="1"/>
      <c r="B10" s="28" t="s">
        <v>222</v>
      </c>
      <c r="C10" s="29">
        <v>18</v>
      </c>
      <c r="D10" s="29">
        <v>1585</v>
      </c>
      <c r="E10" s="30">
        <v>21</v>
      </c>
      <c r="F10" s="1"/>
      <c r="G10" s="5">
        <f t="shared" si="13"/>
        <v>0.76190476190476186</v>
      </c>
      <c r="H10" s="77">
        <v>6</v>
      </c>
      <c r="I10" s="77">
        <f t="shared" si="11"/>
        <v>6</v>
      </c>
      <c r="J10" s="82"/>
      <c r="K10" s="8">
        <v>2023</v>
      </c>
      <c r="L10" s="8">
        <v>2023</v>
      </c>
      <c r="M10" s="9"/>
      <c r="N10" s="9"/>
      <c r="O10" s="9"/>
      <c r="P10" s="72">
        <f t="shared" si="12"/>
        <v>6</v>
      </c>
      <c r="Q10" s="9"/>
      <c r="R10" s="9"/>
      <c r="S10" s="9"/>
      <c r="T10" s="9"/>
      <c r="U10" s="1">
        <f t="shared" si="0"/>
        <v>6</v>
      </c>
      <c r="V10" s="9"/>
      <c r="W10" s="9"/>
      <c r="X10" s="9"/>
      <c r="Y10" s="9"/>
      <c r="Z10" s="1">
        <f t="shared" si="1"/>
        <v>6</v>
      </c>
      <c r="AA10" s="9"/>
      <c r="AB10" s="9"/>
      <c r="AC10" s="9">
        <v>4</v>
      </c>
      <c r="AD10" s="9"/>
      <c r="AE10" s="1">
        <f t="shared" si="2"/>
        <v>10</v>
      </c>
      <c r="AF10" s="9"/>
      <c r="AG10" s="9"/>
      <c r="AH10" s="9"/>
      <c r="AI10" s="9"/>
      <c r="AJ10" s="1">
        <f t="shared" si="3"/>
        <v>10</v>
      </c>
      <c r="AK10" s="9"/>
      <c r="AL10" s="9"/>
      <c r="AM10" s="9"/>
      <c r="AN10" s="9"/>
      <c r="AO10" s="1">
        <f t="shared" si="4"/>
        <v>10</v>
      </c>
      <c r="AP10" s="9"/>
      <c r="AQ10" s="9"/>
      <c r="AR10" s="9">
        <v>6</v>
      </c>
      <c r="AS10" s="9"/>
      <c r="AT10" s="1">
        <f t="shared" si="5"/>
        <v>16</v>
      </c>
      <c r="AU10" s="9"/>
      <c r="AV10" s="9"/>
      <c r="AW10" s="9"/>
      <c r="AX10" s="9"/>
      <c r="AY10" s="1">
        <f t="shared" si="6"/>
        <v>16</v>
      </c>
      <c r="AZ10" s="9"/>
      <c r="BA10" s="9"/>
      <c r="BB10" s="9"/>
      <c r="BC10" s="9"/>
      <c r="BD10" s="1">
        <f t="shared" si="7"/>
        <v>16</v>
      </c>
      <c r="BE10" s="9"/>
      <c r="BF10" s="9"/>
      <c r="BG10" s="9"/>
      <c r="BH10" s="9"/>
      <c r="BI10" s="1">
        <f t="shared" si="8"/>
        <v>16</v>
      </c>
      <c r="BJ10" s="9"/>
      <c r="BK10" s="9"/>
      <c r="BL10" s="9"/>
      <c r="BM10" s="9"/>
      <c r="BN10" s="1">
        <f t="shared" si="9"/>
        <v>16</v>
      </c>
      <c r="BO10" s="9"/>
      <c r="BP10" s="9"/>
      <c r="BQ10" s="9"/>
      <c r="BR10" s="9"/>
      <c r="BS10" s="1">
        <f t="shared" si="10"/>
        <v>16</v>
      </c>
    </row>
    <row r="11" spans="1:71" x14ac:dyDescent="0.25">
      <c r="A11" s="1"/>
      <c r="B11" s="1"/>
      <c r="C11" s="1"/>
      <c r="D11" s="1"/>
      <c r="E11" s="1"/>
      <c r="F11" s="1"/>
      <c r="G11" s="1"/>
      <c r="H11" s="72"/>
      <c r="I11" s="72"/>
      <c r="J11" s="72"/>
      <c r="K11" s="1"/>
      <c r="L11" s="1"/>
      <c r="M11" s="1">
        <f>SUM(M4:M10)</f>
        <v>0</v>
      </c>
      <c r="N11" s="1">
        <f>SUM(N4:N10)</f>
        <v>0</v>
      </c>
      <c r="O11" s="1">
        <f>SUM(O4:O10)</f>
        <v>0</v>
      </c>
      <c r="P11" s="72">
        <f t="shared" ref="P11:AU11" si="17">SUM(P3:P10)</f>
        <v>105</v>
      </c>
      <c r="Q11" s="72">
        <f t="shared" si="17"/>
        <v>0</v>
      </c>
      <c r="R11" s="72">
        <f t="shared" si="17"/>
        <v>2</v>
      </c>
      <c r="S11" s="72">
        <f t="shared" si="17"/>
        <v>4</v>
      </c>
      <c r="T11" s="72">
        <f t="shared" si="17"/>
        <v>0</v>
      </c>
      <c r="U11" s="72">
        <f t="shared" si="17"/>
        <v>111</v>
      </c>
      <c r="V11" s="72"/>
      <c r="W11" s="72"/>
      <c r="X11" s="72"/>
      <c r="Y11" s="72"/>
      <c r="Z11" s="72">
        <f t="shared" si="17"/>
        <v>115</v>
      </c>
      <c r="AA11" s="72">
        <f t="shared" si="17"/>
        <v>1</v>
      </c>
      <c r="AB11" s="72">
        <f t="shared" si="17"/>
        <v>0</v>
      </c>
      <c r="AC11" s="72">
        <f t="shared" si="17"/>
        <v>11</v>
      </c>
      <c r="AD11" s="72">
        <f t="shared" si="17"/>
        <v>0</v>
      </c>
      <c r="AE11" s="72">
        <f t="shared" si="17"/>
        <v>127</v>
      </c>
      <c r="AF11" s="72">
        <f t="shared" si="17"/>
        <v>4</v>
      </c>
      <c r="AG11" s="72">
        <f t="shared" si="17"/>
        <v>4</v>
      </c>
      <c r="AH11" s="72">
        <f t="shared" si="17"/>
        <v>0</v>
      </c>
      <c r="AI11" s="72">
        <f t="shared" si="17"/>
        <v>0</v>
      </c>
      <c r="AJ11" s="72">
        <f t="shared" si="17"/>
        <v>135</v>
      </c>
      <c r="AK11" s="72">
        <f t="shared" si="17"/>
        <v>2</v>
      </c>
      <c r="AL11" s="72">
        <f t="shared" si="17"/>
        <v>0</v>
      </c>
      <c r="AM11" s="72">
        <f t="shared" si="17"/>
        <v>0</v>
      </c>
      <c r="AN11" s="72">
        <f t="shared" si="17"/>
        <v>0</v>
      </c>
      <c r="AO11" s="72">
        <f t="shared" si="17"/>
        <v>137</v>
      </c>
      <c r="AP11" s="72">
        <f t="shared" si="17"/>
        <v>2</v>
      </c>
      <c r="AQ11" s="72">
        <f t="shared" si="17"/>
        <v>0</v>
      </c>
      <c r="AR11" s="72">
        <f t="shared" si="17"/>
        <v>9</v>
      </c>
      <c r="AS11" s="72">
        <f t="shared" si="17"/>
        <v>0</v>
      </c>
      <c r="AT11" s="72">
        <f t="shared" si="17"/>
        <v>148</v>
      </c>
      <c r="AU11" s="72">
        <f t="shared" si="17"/>
        <v>0</v>
      </c>
      <c r="AV11" s="72">
        <f t="shared" ref="AV11:BS11" si="18">SUM(AV3:AV10)</f>
        <v>0</v>
      </c>
      <c r="AW11" s="72">
        <f t="shared" si="18"/>
        <v>0</v>
      </c>
      <c r="AX11" s="72">
        <f t="shared" si="18"/>
        <v>0</v>
      </c>
      <c r="AY11" s="72">
        <f t="shared" si="18"/>
        <v>148</v>
      </c>
      <c r="AZ11" s="72">
        <f t="shared" si="18"/>
        <v>0</v>
      </c>
      <c r="BA11" s="72">
        <f t="shared" si="18"/>
        <v>0</v>
      </c>
      <c r="BB11" s="72">
        <f t="shared" si="18"/>
        <v>0</v>
      </c>
      <c r="BC11" s="72">
        <f t="shared" si="18"/>
        <v>0</v>
      </c>
      <c r="BD11" s="72">
        <f t="shared" si="18"/>
        <v>148</v>
      </c>
      <c r="BE11" s="72">
        <f t="shared" si="18"/>
        <v>0</v>
      </c>
      <c r="BF11" s="72">
        <f t="shared" si="18"/>
        <v>0</v>
      </c>
      <c r="BG11" s="72">
        <f t="shared" si="18"/>
        <v>0</v>
      </c>
      <c r="BH11" s="72">
        <f t="shared" si="18"/>
        <v>0</v>
      </c>
      <c r="BI11" s="72">
        <f t="shared" si="18"/>
        <v>148</v>
      </c>
      <c r="BJ11" s="72">
        <f t="shared" si="18"/>
        <v>0</v>
      </c>
      <c r="BK11" s="72">
        <f t="shared" si="18"/>
        <v>0</v>
      </c>
      <c r="BL11" s="72">
        <f t="shared" si="18"/>
        <v>0</v>
      </c>
      <c r="BM11" s="72">
        <f t="shared" si="18"/>
        <v>0</v>
      </c>
      <c r="BN11" s="72">
        <f t="shared" si="18"/>
        <v>148</v>
      </c>
      <c r="BO11" s="72">
        <f t="shared" si="18"/>
        <v>0</v>
      </c>
      <c r="BP11" s="72">
        <f t="shared" si="18"/>
        <v>0</v>
      </c>
      <c r="BQ11" s="72">
        <f t="shared" si="18"/>
        <v>0</v>
      </c>
      <c r="BR11" s="72">
        <f t="shared" si="18"/>
        <v>0</v>
      </c>
      <c r="BS11" s="72">
        <f t="shared" si="18"/>
        <v>148</v>
      </c>
    </row>
    <row r="12" spans="1:71" x14ac:dyDescent="0.25">
      <c r="A12" s="1"/>
      <c r="B12" s="1" t="s">
        <v>229</v>
      </c>
      <c r="C12" s="1">
        <f>COUNT(C4:C10)</f>
        <v>7</v>
      </c>
      <c r="D12" s="1"/>
      <c r="E12" s="1">
        <f>SUM(E3:E10)</f>
        <v>209</v>
      </c>
      <c r="F12" s="1">
        <f>SUM(E3:E10)+1</f>
        <v>210</v>
      </c>
      <c r="G12" s="2">
        <f>$BS11/F12</f>
        <v>0.70476190476190481</v>
      </c>
      <c r="H12" s="72">
        <f>SUM(H3:H10)</f>
        <v>105</v>
      </c>
      <c r="I12" s="72">
        <f>SUM(I3:I10)</f>
        <v>116</v>
      </c>
      <c r="J12" s="72">
        <f>SUM(J3:J10)</f>
        <v>11</v>
      </c>
      <c r="K12" s="1"/>
      <c r="L12" s="1"/>
      <c r="M12" s="1"/>
      <c r="N12" s="1"/>
      <c r="O12" s="1"/>
      <c r="P12" s="2">
        <f>P11/F12</f>
        <v>0.5</v>
      </c>
      <c r="Q12" s="1"/>
      <c r="R12" s="1">
        <f>M11+R11</f>
        <v>2</v>
      </c>
      <c r="S12" s="1">
        <f>N11+S11</f>
        <v>4</v>
      </c>
      <c r="T12" s="1">
        <f>O11+T11</f>
        <v>0</v>
      </c>
      <c r="U12" s="2">
        <f>U11/F12</f>
        <v>0.52857142857142858</v>
      </c>
      <c r="V12" s="1"/>
      <c r="W12" s="1">
        <f>R12+W11</f>
        <v>2</v>
      </c>
      <c r="X12" s="1">
        <f>S12+X11</f>
        <v>4</v>
      </c>
      <c r="Y12" s="1">
        <f>T12+Y11</f>
        <v>0</v>
      </c>
      <c r="Z12" s="2">
        <f>Z11/F12</f>
        <v>0.54761904761904767</v>
      </c>
      <c r="AA12" s="1"/>
      <c r="AB12" s="1">
        <f>W12+AB11</f>
        <v>2</v>
      </c>
      <c r="AC12" s="1">
        <f>X12+AC11</f>
        <v>15</v>
      </c>
      <c r="AD12" s="1">
        <f>Y12+AD11</f>
        <v>0</v>
      </c>
      <c r="AE12" s="2">
        <f>AE11/F12</f>
        <v>0.60476190476190472</v>
      </c>
      <c r="AF12" s="1"/>
      <c r="AG12" s="1">
        <f>AB12+AG11</f>
        <v>6</v>
      </c>
      <c r="AH12" s="1">
        <f>AC12+AH11</f>
        <v>15</v>
      </c>
      <c r="AI12" s="1">
        <f>AD12+AI11</f>
        <v>0</v>
      </c>
      <c r="AJ12" s="2">
        <f>AJ11/F12</f>
        <v>0.6428571428571429</v>
      </c>
      <c r="AK12" s="1"/>
      <c r="AL12" s="1">
        <f>AG12+AL11</f>
        <v>6</v>
      </c>
      <c r="AM12" s="1">
        <f>AH12+AM11</f>
        <v>15</v>
      </c>
      <c r="AN12" s="1">
        <f>AI12+AN11</f>
        <v>0</v>
      </c>
      <c r="AO12" s="2">
        <f>AO11/F12</f>
        <v>0.65238095238095239</v>
      </c>
      <c r="AP12" s="1"/>
      <c r="AQ12" s="1">
        <f>AL12+AQ11</f>
        <v>6</v>
      </c>
      <c r="AR12" s="1">
        <f>AM12+AR11</f>
        <v>24</v>
      </c>
      <c r="AS12" s="1">
        <f>AN12+AS11</f>
        <v>0</v>
      </c>
      <c r="AT12" s="2">
        <f>AT11/F12</f>
        <v>0.70476190476190481</v>
      </c>
      <c r="AU12" s="1"/>
      <c r="AV12" s="1">
        <f>AQ12+AV11</f>
        <v>6</v>
      </c>
      <c r="AW12" s="1">
        <f>AR12+AW11</f>
        <v>24</v>
      </c>
      <c r="AX12" s="1">
        <f>AS12+AX11</f>
        <v>0</v>
      </c>
      <c r="AY12" s="2">
        <f>AY11/F12</f>
        <v>0.70476190476190481</v>
      </c>
      <c r="AZ12" s="1"/>
      <c r="BA12" s="1">
        <f>AV12+BA11</f>
        <v>6</v>
      </c>
      <c r="BB12" s="1">
        <f>AW12+BB11</f>
        <v>24</v>
      </c>
      <c r="BC12" s="1">
        <f>AX12+BC11</f>
        <v>0</v>
      </c>
      <c r="BD12" s="2">
        <f>BD11/F12</f>
        <v>0.70476190476190481</v>
      </c>
      <c r="BE12" s="1"/>
      <c r="BF12" s="1">
        <f>BA12+BF11</f>
        <v>6</v>
      </c>
      <c r="BG12" s="1">
        <f>BB12+BG11</f>
        <v>24</v>
      </c>
      <c r="BH12" s="1">
        <f>BC12+BH11</f>
        <v>0</v>
      </c>
      <c r="BI12" s="2">
        <f>BI11/F12</f>
        <v>0.70476190476190481</v>
      </c>
      <c r="BJ12" s="1"/>
      <c r="BK12" s="1">
        <f>BF12+BK11</f>
        <v>6</v>
      </c>
      <c r="BL12" s="1">
        <f>BG12+BL11</f>
        <v>24</v>
      </c>
      <c r="BM12" s="1">
        <f>BH12+BM11</f>
        <v>0</v>
      </c>
      <c r="BN12" s="2">
        <f>BN11/F12</f>
        <v>0.70476190476190481</v>
      </c>
      <c r="BO12" s="1"/>
      <c r="BP12" s="1">
        <f>BK12+BP11</f>
        <v>6</v>
      </c>
      <c r="BQ12" s="1">
        <f>BL12+BQ11</f>
        <v>24</v>
      </c>
      <c r="BR12" s="1">
        <f>BM12+BR11</f>
        <v>0</v>
      </c>
      <c r="BS12" s="2">
        <f>BS11/F12</f>
        <v>0.70476190476190481</v>
      </c>
    </row>
    <row r="14" spans="1:71" x14ac:dyDescent="0.25">
      <c r="A14" s="20" t="s">
        <v>44</v>
      </c>
      <c r="B14" s="28"/>
      <c r="C14" s="29"/>
      <c r="D14" s="29"/>
      <c r="E14" s="30"/>
      <c r="F14" s="1"/>
      <c r="G14" s="2"/>
      <c r="H14" s="72"/>
      <c r="I14" s="72"/>
      <c r="J14" s="82"/>
      <c r="K14" s="1"/>
      <c r="L14" s="1"/>
      <c r="M14" s="9"/>
      <c r="N14" s="9"/>
      <c r="O14" s="9"/>
      <c r="P14" s="1"/>
      <c r="Q14" s="28"/>
      <c r="R14" s="9"/>
      <c r="S14" s="9"/>
      <c r="T14" s="9"/>
      <c r="U14" s="1"/>
      <c r="V14" s="9"/>
      <c r="W14" s="9"/>
      <c r="X14" s="9"/>
      <c r="Y14" s="9"/>
      <c r="Z14" s="1"/>
      <c r="AA14" s="9"/>
      <c r="AB14" s="9"/>
      <c r="AC14" s="9"/>
      <c r="AD14" s="9"/>
      <c r="AE14" s="1"/>
      <c r="AF14" s="9"/>
      <c r="AG14" s="9"/>
      <c r="AH14" s="9"/>
      <c r="AI14" s="9"/>
      <c r="AJ14" s="1"/>
      <c r="AK14" s="9"/>
      <c r="AL14" s="9"/>
      <c r="AM14" s="9"/>
      <c r="AN14" s="9"/>
      <c r="AO14" s="1"/>
      <c r="AP14" s="9"/>
      <c r="AQ14" s="9"/>
      <c r="AR14" s="9"/>
      <c r="AS14" s="9"/>
      <c r="AT14" s="1"/>
      <c r="AU14" s="9"/>
      <c r="AV14" s="9"/>
      <c r="AW14" s="9"/>
      <c r="AX14" s="9"/>
      <c r="AY14" s="1"/>
      <c r="AZ14" s="9"/>
      <c r="BA14" s="9"/>
      <c r="BB14" s="9"/>
      <c r="BC14" s="9"/>
      <c r="BD14" s="1"/>
      <c r="BE14" s="9"/>
      <c r="BF14" s="9"/>
      <c r="BG14" s="9"/>
      <c r="BH14" s="9"/>
      <c r="BI14" s="1"/>
      <c r="BJ14" s="9"/>
      <c r="BK14" s="9"/>
      <c r="BL14" s="9"/>
      <c r="BM14" s="9"/>
      <c r="BN14" s="1"/>
      <c r="BO14" s="9"/>
      <c r="BP14" s="9"/>
      <c r="BQ14" s="9"/>
      <c r="BR14" s="9"/>
      <c r="BS14" s="1"/>
    </row>
    <row r="15" spans="1:71" x14ac:dyDescent="0.25">
      <c r="A15" s="1"/>
      <c r="B15" s="117" t="s">
        <v>26</v>
      </c>
      <c r="C15" s="118">
        <v>6</v>
      </c>
      <c r="D15" s="118">
        <v>1064</v>
      </c>
      <c r="E15" s="119">
        <v>46</v>
      </c>
      <c r="F15" s="1">
        <f>IF(B15="MAL",E15,IF(E15&gt;=11,E15+variables!$B$1,11))</f>
        <v>47</v>
      </c>
      <c r="G15" s="2">
        <f>$BS15/F15</f>
        <v>0.46808510638297873</v>
      </c>
      <c r="H15" s="72">
        <v>22</v>
      </c>
      <c r="I15" s="72">
        <f>+H15+J15</f>
        <v>22</v>
      </c>
      <c r="J15" s="82"/>
      <c r="K15" s="9">
        <v>2023</v>
      </c>
      <c r="L15" s="58">
        <v>2023</v>
      </c>
      <c r="M15" s="9"/>
      <c r="N15" s="9"/>
      <c r="O15" s="9"/>
      <c r="P15" s="72">
        <f>SUM(M15:O15)+H15</f>
        <v>22</v>
      </c>
      <c r="Q15" s="32"/>
      <c r="R15" s="9"/>
      <c r="S15" s="9"/>
      <c r="T15" s="9"/>
      <c r="U15" s="1">
        <f>SUM(P15:T15)</f>
        <v>22</v>
      </c>
      <c r="V15" s="9"/>
      <c r="W15" s="9"/>
      <c r="X15" s="9"/>
      <c r="Y15" s="9"/>
      <c r="Z15" s="1">
        <f>SUM(U15:Y15)</f>
        <v>22</v>
      </c>
      <c r="AA15" s="9"/>
      <c r="AB15" s="9"/>
      <c r="AC15" s="9"/>
      <c r="AD15" s="9"/>
      <c r="AE15" s="1">
        <f>SUM(Z15:AD15)</f>
        <v>22</v>
      </c>
      <c r="AF15" s="9"/>
      <c r="AG15" s="9"/>
      <c r="AH15" s="9"/>
      <c r="AI15" s="9"/>
      <c r="AJ15" s="1">
        <f>SUM(AE15:AI15)</f>
        <v>22</v>
      </c>
      <c r="AK15" s="9"/>
      <c r="AL15" s="9"/>
      <c r="AM15" s="9"/>
      <c r="AN15" s="9"/>
      <c r="AO15" s="1">
        <f>SUM(AJ15:AN15)</f>
        <v>22</v>
      </c>
      <c r="AP15" s="9"/>
      <c r="AQ15" s="9"/>
      <c r="AR15" s="9"/>
      <c r="AS15" s="9"/>
      <c r="AT15" s="1">
        <f>SUM(AO15:AS15)</f>
        <v>22</v>
      </c>
      <c r="AU15" s="9"/>
      <c r="AV15" s="9"/>
      <c r="AW15" s="9"/>
      <c r="AX15" s="9"/>
      <c r="AY15" s="1">
        <f>SUM(AT15:AX15)</f>
        <v>22</v>
      </c>
      <c r="AZ15" s="9"/>
      <c r="BA15" s="9"/>
      <c r="BB15" s="9"/>
      <c r="BC15" s="9"/>
      <c r="BD15" s="1">
        <f>SUM(AY15:BC15)</f>
        <v>22</v>
      </c>
      <c r="BE15" s="9"/>
      <c r="BF15" s="9"/>
      <c r="BG15" s="9"/>
      <c r="BH15" s="9"/>
      <c r="BI15" s="1">
        <f>SUM(BD15:BH15)</f>
        <v>22</v>
      </c>
      <c r="BJ15" s="9"/>
      <c r="BK15" s="9"/>
      <c r="BL15" s="9"/>
      <c r="BM15" s="9"/>
      <c r="BN15" s="1">
        <f>SUM(BI15:BM15)</f>
        <v>22</v>
      </c>
      <c r="BO15" s="9"/>
      <c r="BP15" s="9"/>
      <c r="BQ15" s="9"/>
      <c r="BR15" s="9"/>
      <c r="BS15" s="1">
        <f>SUM(BN15:BR15)</f>
        <v>22</v>
      </c>
    </row>
    <row r="16" spans="1:71" x14ac:dyDescent="0.25">
      <c r="A16" s="1"/>
      <c r="B16" s="1"/>
      <c r="C16" s="1"/>
      <c r="D16" s="1"/>
      <c r="E16" s="1"/>
      <c r="F16" s="1"/>
      <c r="G16" s="1"/>
      <c r="H16" s="72"/>
      <c r="I16" s="72"/>
      <c r="J16" s="72"/>
      <c r="K16" s="1"/>
      <c r="L16" s="1"/>
      <c r="M16" s="1">
        <f t="shared" ref="M16:AR16" si="19">SUM(M15:M15)</f>
        <v>0</v>
      </c>
      <c r="N16" s="1">
        <f t="shared" si="19"/>
        <v>0</v>
      </c>
      <c r="O16" s="1">
        <f t="shared" si="19"/>
        <v>0</v>
      </c>
      <c r="P16" s="1">
        <f t="shared" si="19"/>
        <v>22</v>
      </c>
      <c r="Q16" s="1">
        <f t="shared" si="19"/>
        <v>0</v>
      </c>
      <c r="R16" s="1">
        <f t="shared" si="19"/>
        <v>0</v>
      </c>
      <c r="S16" s="1">
        <f t="shared" si="19"/>
        <v>0</v>
      </c>
      <c r="T16" s="1">
        <f t="shared" si="19"/>
        <v>0</v>
      </c>
      <c r="U16" s="1">
        <f t="shared" si="19"/>
        <v>22</v>
      </c>
      <c r="V16" s="1">
        <f t="shared" si="19"/>
        <v>0</v>
      </c>
      <c r="W16" s="1">
        <f t="shared" si="19"/>
        <v>0</v>
      </c>
      <c r="X16" s="1">
        <f t="shared" si="19"/>
        <v>0</v>
      </c>
      <c r="Y16" s="1">
        <f t="shared" si="19"/>
        <v>0</v>
      </c>
      <c r="Z16" s="1">
        <f t="shared" si="19"/>
        <v>22</v>
      </c>
      <c r="AA16" s="1">
        <f t="shared" si="19"/>
        <v>0</v>
      </c>
      <c r="AB16" s="1">
        <f t="shared" si="19"/>
        <v>0</v>
      </c>
      <c r="AC16" s="1">
        <f t="shared" si="19"/>
        <v>0</v>
      </c>
      <c r="AD16" s="1">
        <f t="shared" si="19"/>
        <v>0</v>
      </c>
      <c r="AE16" s="1">
        <f t="shared" si="19"/>
        <v>22</v>
      </c>
      <c r="AF16" s="1">
        <f t="shared" si="19"/>
        <v>0</v>
      </c>
      <c r="AG16" s="1">
        <f t="shared" si="19"/>
        <v>0</v>
      </c>
      <c r="AH16" s="1">
        <f t="shared" si="19"/>
        <v>0</v>
      </c>
      <c r="AI16" s="1">
        <f t="shared" si="19"/>
        <v>0</v>
      </c>
      <c r="AJ16" s="1">
        <f t="shared" si="19"/>
        <v>22</v>
      </c>
      <c r="AK16" s="1">
        <f t="shared" si="19"/>
        <v>0</v>
      </c>
      <c r="AL16" s="1">
        <f t="shared" si="19"/>
        <v>0</v>
      </c>
      <c r="AM16" s="1">
        <f t="shared" si="19"/>
        <v>0</v>
      </c>
      <c r="AN16" s="1">
        <f t="shared" si="19"/>
        <v>0</v>
      </c>
      <c r="AO16" s="1">
        <f t="shared" si="19"/>
        <v>22</v>
      </c>
      <c r="AP16" s="1">
        <f t="shared" si="19"/>
        <v>0</v>
      </c>
      <c r="AQ16" s="1">
        <f t="shared" si="19"/>
        <v>0</v>
      </c>
      <c r="AR16" s="1">
        <f t="shared" si="19"/>
        <v>0</v>
      </c>
      <c r="AS16" s="1">
        <f t="shared" ref="AS16:BN16" si="20">SUM(AS15:AS15)</f>
        <v>0</v>
      </c>
      <c r="AT16" s="1">
        <f t="shared" si="20"/>
        <v>22</v>
      </c>
      <c r="AU16" s="1">
        <f t="shared" si="20"/>
        <v>0</v>
      </c>
      <c r="AV16" s="1">
        <f t="shared" si="20"/>
        <v>0</v>
      </c>
      <c r="AW16" s="1">
        <f t="shared" si="20"/>
        <v>0</v>
      </c>
      <c r="AX16" s="1">
        <f t="shared" si="20"/>
        <v>0</v>
      </c>
      <c r="AY16" s="1">
        <f t="shared" si="20"/>
        <v>22</v>
      </c>
      <c r="AZ16" s="1">
        <f t="shared" si="20"/>
        <v>0</v>
      </c>
      <c r="BA16" s="1">
        <f t="shared" si="20"/>
        <v>0</v>
      </c>
      <c r="BB16" s="1">
        <f t="shared" si="20"/>
        <v>0</v>
      </c>
      <c r="BC16" s="1">
        <f t="shared" si="20"/>
        <v>0</v>
      </c>
      <c r="BD16" s="1">
        <f t="shared" si="20"/>
        <v>22</v>
      </c>
      <c r="BE16" s="1">
        <f t="shared" si="20"/>
        <v>0</v>
      </c>
      <c r="BF16" s="1">
        <f t="shared" si="20"/>
        <v>0</v>
      </c>
      <c r="BG16" s="1">
        <f t="shared" si="20"/>
        <v>0</v>
      </c>
      <c r="BH16" s="1">
        <f t="shared" si="20"/>
        <v>0</v>
      </c>
      <c r="BI16" s="1">
        <f t="shared" si="20"/>
        <v>22</v>
      </c>
      <c r="BJ16" s="1">
        <f t="shared" si="20"/>
        <v>0</v>
      </c>
      <c r="BK16" s="1">
        <f t="shared" si="20"/>
        <v>0</v>
      </c>
      <c r="BL16" s="1">
        <f t="shared" si="20"/>
        <v>0</v>
      </c>
      <c r="BM16" s="1">
        <f t="shared" si="20"/>
        <v>0</v>
      </c>
      <c r="BN16" s="1">
        <f t="shared" si="20"/>
        <v>22</v>
      </c>
      <c r="BO16" s="1">
        <f>SUM(BO15:BO15)</f>
        <v>0</v>
      </c>
      <c r="BP16" s="1">
        <f>SUM(BP15:BP15)</f>
        <v>0</v>
      </c>
      <c r="BQ16" s="1">
        <f>SUM(BQ15:BQ15)</f>
        <v>0</v>
      </c>
      <c r="BR16" s="1">
        <f>SUM(BR15:BR15)</f>
        <v>0</v>
      </c>
      <c r="BS16" s="1">
        <f>SUM(BS15:BS15)</f>
        <v>22</v>
      </c>
    </row>
    <row r="17" spans="1:71" x14ac:dyDescent="0.25">
      <c r="A17" s="1"/>
      <c r="B17" s="1" t="s">
        <v>229</v>
      </c>
      <c r="C17" s="1">
        <f>COUNT(C15:C15)</f>
        <v>1</v>
      </c>
      <c r="D17" s="1"/>
      <c r="E17" s="1">
        <f>SUM(E15:E15)</f>
        <v>46</v>
      </c>
      <c r="F17" s="1">
        <f>SUM(F15:F15)</f>
        <v>47</v>
      </c>
      <c r="G17" s="2">
        <f>$BS16/F17</f>
        <v>0.46808510638297873</v>
      </c>
      <c r="H17" s="72">
        <f>SUM(H15:H15)</f>
        <v>22</v>
      </c>
      <c r="I17" s="72">
        <f>SUM(I15:I15)</f>
        <v>22</v>
      </c>
      <c r="J17" s="72">
        <f>SUM(J15:J15)</f>
        <v>0</v>
      </c>
      <c r="K17" s="1"/>
      <c r="L17" s="1"/>
      <c r="M17" s="1"/>
      <c r="N17" s="1"/>
      <c r="O17" s="1"/>
      <c r="P17" s="2">
        <f>P16/F17</f>
        <v>0.46808510638297873</v>
      </c>
      <c r="Q17" s="1"/>
      <c r="R17" s="1">
        <f>M16+R16</f>
        <v>0</v>
      </c>
      <c r="S17" s="1">
        <f>N16+S16</f>
        <v>0</v>
      </c>
      <c r="T17" s="1">
        <f>O16+T16</f>
        <v>0</v>
      </c>
      <c r="U17" s="2">
        <f>U16/F17</f>
        <v>0.46808510638297873</v>
      </c>
      <c r="V17" s="1"/>
      <c r="W17" s="1">
        <f>R17+W16</f>
        <v>0</v>
      </c>
      <c r="X17" s="1">
        <f>S17+X16</f>
        <v>0</v>
      </c>
      <c r="Y17" s="1">
        <f>T17+Y16</f>
        <v>0</v>
      </c>
      <c r="Z17" s="2">
        <f>Z16/F17</f>
        <v>0.46808510638297873</v>
      </c>
      <c r="AA17" s="1"/>
      <c r="AB17" s="1">
        <f>W17+AB16</f>
        <v>0</v>
      </c>
      <c r="AC17" s="1">
        <f>X17+AC16</f>
        <v>0</v>
      </c>
      <c r="AD17" s="1">
        <f>Y17+AD16</f>
        <v>0</v>
      </c>
      <c r="AE17" s="2">
        <f>AE16/F17</f>
        <v>0.46808510638297873</v>
      </c>
      <c r="AF17" s="1"/>
      <c r="AG17" s="1">
        <f>AB17+AG16</f>
        <v>0</v>
      </c>
      <c r="AH17" s="1">
        <f>AC17+AH16</f>
        <v>0</v>
      </c>
      <c r="AI17" s="1">
        <f>AD17+AI16</f>
        <v>0</v>
      </c>
      <c r="AJ17" s="2">
        <f>AJ16/F17</f>
        <v>0.46808510638297873</v>
      </c>
      <c r="AK17" s="1"/>
      <c r="AL17" s="1">
        <f>AG17+AL16</f>
        <v>0</v>
      </c>
      <c r="AM17" s="1">
        <f>AH17+AM16</f>
        <v>0</v>
      </c>
      <c r="AN17" s="1">
        <f>AI17+AN16</f>
        <v>0</v>
      </c>
      <c r="AO17" s="2">
        <f>AO16/F17</f>
        <v>0.46808510638297873</v>
      </c>
      <c r="AP17" s="1"/>
      <c r="AQ17" s="1">
        <f>AL17+AQ16</f>
        <v>0</v>
      </c>
      <c r="AR17" s="1">
        <f>AM17+AR16</f>
        <v>0</v>
      </c>
      <c r="AS17" s="1">
        <f>AN17+AS16</f>
        <v>0</v>
      </c>
      <c r="AT17" s="2">
        <f>AT16/F17</f>
        <v>0.46808510638297873</v>
      </c>
      <c r="AU17" s="1"/>
      <c r="AV17" s="1">
        <f>AQ17+AV16</f>
        <v>0</v>
      </c>
      <c r="AW17" s="1">
        <f>AR17+AW16</f>
        <v>0</v>
      </c>
      <c r="AX17" s="1">
        <f>AS17+AX16</f>
        <v>0</v>
      </c>
      <c r="AY17" s="2">
        <f>AY16/F17</f>
        <v>0.46808510638297873</v>
      </c>
      <c r="AZ17" s="1"/>
      <c r="BA17" s="1">
        <f>AV17+BA16</f>
        <v>0</v>
      </c>
      <c r="BB17" s="1">
        <f>AW17+BB16</f>
        <v>0</v>
      </c>
      <c r="BC17" s="1">
        <f>AX17+BC16</f>
        <v>0</v>
      </c>
      <c r="BD17" s="2">
        <f>BD16/F17</f>
        <v>0.46808510638297873</v>
      </c>
      <c r="BE17" s="1"/>
      <c r="BF17" s="1">
        <f>BA17+BF16</f>
        <v>0</v>
      </c>
      <c r="BG17" s="1">
        <f>BB17+BG16</f>
        <v>0</v>
      </c>
      <c r="BH17" s="1">
        <f>BC17+BH16</f>
        <v>0</v>
      </c>
      <c r="BI17" s="2">
        <f>BI16/F17</f>
        <v>0.46808510638297873</v>
      </c>
      <c r="BJ17" s="1"/>
      <c r="BK17" s="1">
        <f>BF17+BK16</f>
        <v>0</v>
      </c>
      <c r="BL17" s="1">
        <f>BG17+BL16</f>
        <v>0</v>
      </c>
      <c r="BM17" s="1">
        <f>BH17+BM16</f>
        <v>0</v>
      </c>
      <c r="BN17" s="2">
        <f>BN16/F17</f>
        <v>0.46808510638297873</v>
      </c>
      <c r="BO17" s="1"/>
      <c r="BP17" s="1">
        <f>BK17+BP16</f>
        <v>0</v>
      </c>
      <c r="BQ17" s="1">
        <f>BL17+BQ16</f>
        <v>0</v>
      </c>
      <c r="BR17" s="1">
        <f>BM17+BR16</f>
        <v>0</v>
      </c>
      <c r="BS17" s="2">
        <f>BS16/F17</f>
        <v>0.46808510638297873</v>
      </c>
    </row>
    <row r="19" spans="1:71" x14ac:dyDescent="0.25">
      <c r="A19" s="20" t="s">
        <v>177</v>
      </c>
      <c r="B19" s="1"/>
      <c r="C19" s="1"/>
      <c r="D19" s="1"/>
      <c r="E19" s="30"/>
      <c r="F19" s="1"/>
      <c r="G19" s="2"/>
      <c r="H19" s="72"/>
      <c r="I19" s="72"/>
      <c r="J19" s="82"/>
      <c r="K19" s="9">
        <v>2023</v>
      </c>
      <c r="L19" s="9">
        <v>2023</v>
      </c>
      <c r="M19" s="9"/>
      <c r="N19" s="9"/>
      <c r="O19" s="9"/>
      <c r="P19" s="72">
        <f>+H19</f>
        <v>0</v>
      </c>
      <c r="Q19" s="9"/>
      <c r="R19" s="9"/>
      <c r="S19" s="9"/>
      <c r="T19" s="9"/>
      <c r="U19" s="1">
        <f t="shared" ref="U19:U29" si="21">SUM(P19:T19)</f>
        <v>0</v>
      </c>
      <c r="V19" s="9"/>
      <c r="W19" s="9"/>
      <c r="X19" s="9"/>
      <c r="Y19" s="9"/>
      <c r="Z19" s="1">
        <f t="shared" ref="Z19:Z29" si="22">SUM(U19:Y19)</f>
        <v>0</v>
      </c>
      <c r="AA19" s="9"/>
      <c r="AB19" s="9"/>
      <c r="AC19" s="9"/>
      <c r="AD19" s="9"/>
      <c r="AE19" s="1">
        <f t="shared" ref="AE19:AE29" si="23">SUM(Z19:AD19)</f>
        <v>0</v>
      </c>
      <c r="AF19" s="9"/>
      <c r="AG19" s="9"/>
      <c r="AH19" s="9"/>
      <c r="AI19" s="9"/>
      <c r="AJ19" s="1">
        <f t="shared" ref="AJ19:AJ29" si="24">SUM(AE19:AI19)</f>
        <v>0</v>
      </c>
      <c r="AK19" s="9"/>
      <c r="AL19" s="9"/>
      <c r="AM19" s="9"/>
      <c r="AN19" s="9"/>
      <c r="AO19" s="1">
        <f t="shared" ref="AO19:AO29" si="25">SUM(AJ19:AN19)</f>
        <v>0</v>
      </c>
      <c r="AP19" s="9"/>
      <c r="AQ19" s="9"/>
      <c r="AR19" s="9"/>
      <c r="AS19" s="9"/>
      <c r="AT19" s="1">
        <f t="shared" ref="AT19:AT29" si="26">SUM(AO19:AS19)</f>
        <v>0</v>
      </c>
      <c r="AU19" s="9"/>
      <c r="AV19" s="9"/>
      <c r="AW19" s="9"/>
      <c r="AX19" s="9"/>
      <c r="AY19" s="1">
        <f t="shared" ref="AY19:AY29" si="27">SUM(AT19:AX19)</f>
        <v>0</v>
      </c>
      <c r="AZ19" s="9"/>
      <c r="BA19" s="9"/>
      <c r="BB19" s="9"/>
      <c r="BC19" s="9"/>
      <c r="BD19" s="1">
        <f t="shared" ref="BD19:BD29" si="28">SUM(AY19:BC19)</f>
        <v>0</v>
      </c>
      <c r="BE19" s="9"/>
      <c r="BF19" s="9"/>
      <c r="BG19" s="9"/>
      <c r="BH19" s="9"/>
      <c r="BI19" s="1">
        <f t="shared" ref="BI19:BI29" si="29">SUM(BD19:BH19)</f>
        <v>0</v>
      </c>
      <c r="BJ19" s="9"/>
      <c r="BK19" s="9"/>
      <c r="BL19" s="9"/>
      <c r="BM19" s="9"/>
      <c r="BN19" s="1">
        <f t="shared" ref="BN19:BN29" si="30">SUM(BI19:BM19)</f>
        <v>0</v>
      </c>
      <c r="BO19" s="9"/>
      <c r="BP19" s="9"/>
      <c r="BQ19" s="9"/>
      <c r="BR19" s="9"/>
      <c r="BS19" s="1">
        <f t="shared" ref="BS19:BS29" si="31">SUM(BN19:BR19)</f>
        <v>0</v>
      </c>
    </row>
    <row r="20" spans="1:71" x14ac:dyDescent="0.25">
      <c r="A20" s="1"/>
      <c r="B20" s="26" t="s">
        <v>279</v>
      </c>
      <c r="C20" s="29">
        <v>6</v>
      </c>
      <c r="D20" s="29">
        <v>1865</v>
      </c>
      <c r="E20" s="29">
        <v>24</v>
      </c>
      <c r="F20" s="1"/>
      <c r="G20" s="2">
        <f>$BS20/E20</f>
        <v>0.45833333333333331</v>
      </c>
      <c r="H20" s="72">
        <v>11</v>
      </c>
      <c r="I20" s="72">
        <f t="shared" ref="I20:I29" si="32">+H20+J20</f>
        <v>11</v>
      </c>
      <c r="J20" s="82"/>
      <c r="K20" s="9">
        <v>2023</v>
      </c>
      <c r="L20" s="9">
        <v>2023</v>
      </c>
      <c r="M20" s="9"/>
      <c r="N20" s="9"/>
      <c r="O20" s="9"/>
      <c r="P20" s="72">
        <f t="shared" ref="P20:P29" si="33">SUM(M20:O20)+H20</f>
        <v>11</v>
      </c>
      <c r="Q20" s="9"/>
      <c r="R20" s="9"/>
      <c r="S20" s="9"/>
      <c r="T20" s="9"/>
      <c r="U20" s="1">
        <f t="shared" si="21"/>
        <v>11</v>
      </c>
      <c r="V20" s="9"/>
      <c r="W20" s="9"/>
      <c r="X20" s="9"/>
      <c r="Y20" s="9"/>
      <c r="Z20" s="1">
        <f t="shared" si="22"/>
        <v>11</v>
      </c>
      <c r="AA20" s="9"/>
      <c r="AB20" s="9"/>
      <c r="AC20" s="9"/>
      <c r="AD20" s="9"/>
      <c r="AE20" s="1">
        <f t="shared" si="23"/>
        <v>11</v>
      </c>
      <c r="AF20" s="9"/>
      <c r="AG20" s="9"/>
      <c r="AH20" s="9"/>
      <c r="AI20" s="9"/>
      <c r="AJ20" s="1">
        <f t="shared" si="24"/>
        <v>11</v>
      </c>
      <c r="AK20" s="9"/>
      <c r="AL20" s="9"/>
      <c r="AM20" s="9"/>
      <c r="AN20" s="9"/>
      <c r="AO20" s="1">
        <f t="shared" si="25"/>
        <v>11</v>
      </c>
      <c r="AP20" s="9"/>
      <c r="AQ20" s="9"/>
      <c r="AR20" s="9"/>
      <c r="AS20" s="9"/>
      <c r="AT20" s="1">
        <f t="shared" si="26"/>
        <v>11</v>
      </c>
      <c r="AU20" s="9"/>
      <c r="AV20" s="9"/>
      <c r="AW20" s="9"/>
      <c r="AX20" s="9"/>
      <c r="AY20" s="1">
        <f t="shared" si="27"/>
        <v>11</v>
      </c>
      <c r="AZ20" s="9"/>
      <c r="BA20" s="9"/>
      <c r="BB20" s="9"/>
      <c r="BC20" s="9"/>
      <c r="BD20" s="1">
        <f t="shared" si="28"/>
        <v>11</v>
      </c>
      <c r="BE20" s="9"/>
      <c r="BF20" s="9"/>
      <c r="BG20" s="9"/>
      <c r="BH20" s="9"/>
      <c r="BI20" s="1">
        <f t="shared" si="29"/>
        <v>11</v>
      </c>
      <c r="BJ20" s="9"/>
      <c r="BK20" s="9"/>
      <c r="BL20" s="9"/>
      <c r="BM20" s="9"/>
      <c r="BN20" s="1">
        <f t="shared" si="30"/>
        <v>11</v>
      </c>
      <c r="BO20" s="9"/>
      <c r="BP20" s="9"/>
      <c r="BQ20" s="9"/>
      <c r="BR20" s="9"/>
      <c r="BS20" s="1">
        <f t="shared" si="31"/>
        <v>11</v>
      </c>
    </row>
    <row r="21" spans="1:71" x14ac:dyDescent="0.25">
      <c r="A21" s="1"/>
      <c r="B21" s="26" t="s">
        <v>57</v>
      </c>
      <c r="C21" s="29">
        <v>8</v>
      </c>
      <c r="D21" s="29">
        <v>9469</v>
      </c>
      <c r="E21" s="29">
        <v>22</v>
      </c>
      <c r="F21" s="1"/>
      <c r="G21" s="2">
        <f t="shared" ref="G21:G29" si="34">$BS21/E21</f>
        <v>0.59090909090909094</v>
      </c>
      <c r="H21" s="72">
        <v>13</v>
      </c>
      <c r="I21" s="72">
        <f t="shared" si="32"/>
        <v>13</v>
      </c>
      <c r="J21" s="82"/>
      <c r="K21" s="9">
        <v>2023</v>
      </c>
      <c r="L21" s="9">
        <v>2023</v>
      </c>
      <c r="M21" s="9"/>
      <c r="N21" s="9"/>
      <c r="O21" s="9"/>
      <c r="P21" s="72">
        <f t="shared" si="33"/>
        <v>13</v>
      </c>
      <c r="Q21" s="9"/>
      <c r="R21" s="9"/>
      <c r="S21" s="9"/>
      <c r="T21" s="9"/>
      <c r="U21" s="1">
        <f t="shared" si="21"/>
        <v>13</v>
      </c>
      <c r="V21" s="9"/>
      <c r="W21" s="9"/>
      <c r="X21" s="9"/>
      <c r="Y21" s="9"/>
      <c r="Z21" s="1">
        <f t="shared" si="22"/>
        <v>13</v>
      </c>
      <c r="AA21" s="9"/>
      <c r="AB21" s="9"/>
      <c r="AC21" s="9"/>
      <c r="AD21" s="9"/>
      <c r="AE21" s="1">
        <f t="shared" si="23"/>
        <v>13</v>
      </c>
      <c r="AF21" s="9"/>
      <c r="AG21" s="9"/>
      <c r="AH21" s="9"/>
      <c r="AI21" s="9"/>
      <c r="AJ21" s="1">
        <f t="shared" si="24"/>
        <v>13</v>
      </c>
      <c r="AK21" s="9"/>
      <c r="AL21" s="9"/>
      <c r="AM21" s="9"/>
      <c r="AN21" s="9"/>
      <c r="AO21" s="1">
        <f t="shared" si="25"/>
        <v>13</v>
      </c>
      <c r="AP21" s="9"/>
      <c r="AQ21" s="9"/>
      <c r="AR21" s="9"/>
      <c r="AS21" s="9"/>
      <c r="AT21" s="1">
        <f t="shared" si="26"/>
        <v>13</v>
      </c>
      <c r="AU21" s="9"/>
      <c r="AV21" s="9"/>
      <c r="AW21" s="9"/>
      <c r="AX21" s="9"/>
      <c r="AY21" s="1">
        <f t="shared" si="27"/>
        <v>13</v>
      </c>
      <c r="AZ21" s="9"/>
      <c r="BA21" s="9"/>
      <c r="BB21" s="9"/>
      <c r="BC21" s="9"/>
      <c r="BD21" s="1">
        <f t="shared" si="28"/>
        <v>13</v>
      </c>
      <c r="BE21" s="9"/>
      <c r="BF21" s="9"/>
      <c r="BG21" s="9"/>
      <c r="BH21" s="9"/>
      <c r="BI21" s="1">
        <f t="shared" si="29"/>
        <v>13</v>
      </c>
      <c r="BJ21" s="9"/>
      <c r="BK21" s="9"/>
      <c r="BL21" s="9"/>
      <c r="BM21" s="9"/>
      <c r="BN21" s="1">
        <f t="shared" si="30"/>
        <v>13</v>
      </c>
      <c r="BO21" s="9"/>
      <c r="BP21" s="9"/>
      <c r="BQ21" s="9"/>
      <c r="BR21" s="9"/>
      <c r="BS21" s="1">
        <f t="shared" si="31"/>
        <v>13</v>
      </c>
    </row>
    <row r="22" spans="1:71" s="196" customFormat="1" x14ac:dyDescent="0.25">
      <c r="A22" s="190"/>
      <c r="B22" s="240" t="s">
        <v>149</v>
      </c>
      <c r="C22" s="201">
        <v>9</v>
      </c>
      <c r="D22" s="201">
        <v>1621</v>
      </c>
      <c r="E22" s="201">
        <v>34</v>
      </c>
      <c r="F22" s="190"/>
      <c r="G22" s="191">
        <f t="shared" si="34"/>
        <v>1</v>
      </c>
      <c r="H22" s="192">
        <v>18</v>
      </c>
      <c r="I22" s="192">
        <f t="shared" si="32"/>
        <v>18</v>
      </c>
      <c r="J22" s="193"/>
      <c r="K22" s="194">
        <v>2023</v>
      </c>
      <c r="L22" s="194">
        <v>2023</v>
      </c>
      <c r="M22" s="194"/>
      <c r="N22" s="194"/>
      <c r="O22" s="194"/>
      <c r="P22" s="192">
        <f t="shared" si="33"/>
        <v>18</v>
      </c>
      <c r="Q22" s="194"/>
      <c r="R22" s="194"/>
      <c r="S22" s="194"/>
      <c r="T22" s="194"/>
      <c r="U22" s="190">
        <f t="shared" si="21"/>
        <v>18</v>
      </c>
      <c r="V22" s="194"/>
      <c r="W22" s="194"/>
      <c r="X22" s="194"/>
      <c r="Y22" s="194"/>
      <c r="Z22" s="190">
        <f t="shared" si="22"/>
        <v>18</v>
      </c>
      <c r="AA22" s="194"/>
      <c r="AB22" s="194"/>
      <c r="AC22" s="194"/>
      <c r="AD22" s="194"/>
      <c r="AE22" s="190">
        <f t="shared" si="23"/>
        <v>18</v>
      </c>
      <c r="AF22" s="194"/>
      <c r="AG22" s="194"/>
      <c r="AH22" s="194"/>
      <c r="AI22" s="194"/>
      <c r="AJ22" s="190">
        <f t="shared" si="24"/>
        <v>18</v>
      </c>
      <c r="AK22" s="194"/>
      <c r="AL22" s="194"/>
      <c r="AM22" s="194">
        <v>16</v>
      </c>
      <c r="AN22" s="194"/>
      <c r="AO22" s="190">
        <f t="shared" si="25"/>
        <v>34</v>
      </c>
      <c r="AP22" s="194"/>
      <c r="AQ22" s="194"/>
      <c r="AR22" s="194"/>
      <c r="AS22" s="194"/>
      <c r="AT22" s="190">
        <f t="shared" si="26"/>
        <v>34</v>
      </c>
      <c r="AU22" s="194"/>
      <c r="AV22" s="194"/>
      <c r="AW22" s="194"/>
      <c r="AX22" s="194"/>
      <c r="AY22" s="190">
        <f t="shared" si="27"/>
        <v>34</v>
      </c>
      <c r="AZ22" s="194"/>
      <c r="BA22" s="194"/>
      <c r="BB22" s="194"/>
      <c r="BC22" s="194"/>
      <c r="BD22" s="190">
        <f t="shared" si="28"/>
        <v>34</v>
      </c>
      <c r="BE22" s="194"/>
      <c r="BF22" s="194"/>
      <c r="BG22" s="194"/>
      <c r="BH22" s="194"/>
      <c r="BI22" s="190">
        <f t="shared" si="29"/>
        <v>34</v>
      </c>
      <c r="BJ22" s="194"/>
      <c r="BK22" s="194"/>
      <c r="BL22" s="194"/>
      <c r="BM22" s="194"/>
      <c r="BN22" s="190">
        <f t="shared" si="30"/>
        <v>34</v>
      </c>
      <c r="BO22" s="194"/>
      <c r="BP22" s="194"/>
      <c r="BQ22" s="194"/>
      <c r="BR22" s="194"/>
      <c r="BS22" s="190">
        <f t="shared" si="31"/>
        <v>34</v>
      </c>
    </row>
    <row r="23" spans="1:71" x14ac:dyDescent="0.25">
      <c r="A23" s="1"/>
      <c r="B23" s="26" t="s">
        <v>187</v>
      </c>
      <c r="C23" s="29">
        <v>14</v>
      </c>
      <c r="D23" s="29">
        <v>2312</v>
      </c>
      <c r="E23" s="29">
        <v>16</v>
      </c>
      <c r="F23" s="1"/>
      <c r="G23" s="2">
        <f t="shared" si="34"/>
        <v>0.8125</v>
      </c>
      <c r="H23" s="72">
        <v>13</v>
      </c>
      <c r="I23" s="72">
        <f t="shared" si="32"/>
        <v>13</v>
      </c>
      <c r="J23" s="82"/>
      <c r="K23" s="9">
        <v>2023</v>
      </c>
      <c r="L23" s="9">
        <v>2023</v>
      </c>
      <c r="M23" s="9"/>
      <c r="N23" s="9"/>
      <c r="O23" s="9"/>
      <c r="P23" s="72">
        <f t="shared" si="33"/>
        <v>13</v>
      </c>
      <c r="Q23" s="9"/>
      <c r="R23" s="9"/>
      <c r="S23" s="9"/>
      <c r="T23" s="9"/>
      <c r="U23" s="1">
        <f t="shared" si="21"/>
        <v>13</v>
      </c>
      <c r="V23" s="9"/>
      <c r="W23" s="9"/>
      <c r="X23" s="9"/>
      <c r="Y23" s="9"/>
      <c r="Z23" s="1">
        <f t="shared" si="22"/>
        <v>13</v>
      </c>
      <c r="AA23" s="9"/>
      <c r="AB23" s="9"/>
      <c r="AC23" s="9"/>
      <c r="AD23" s="9"/>
      <c r="AE23" s="1">
        <f t="shared" si="23"/>
        <v>13</v>
      </c>
      <c r="AF23" s="9"/>
      <c r="AG23" s="9"/>
      <c r="AH23" s="9"/>
      <c r="AI23" s="9"/>
      <c r="AJ23" s="1">
        <f t="shared" si="24"/>
        <v>13</v>
      </c>
      <c r="AK23" s="9"/>
      <c r="AL23" s="9"/>
      <c r="AM23" s="9"/>
      <c r="AN23" s="9"/>
      <c r="AO23" s="1">
        <f t="shared" si="25"/>
        <v>13</v>
      </c>
      <c r="AP23" s="9"/>
      <c r="AQ23" s="9"/>
      <c r="AR23" s="9"/>
      <c r="AS23" s="9"/>
      <c r="AT23" s="1">
        <f t="shared" si="26"/>
        <v>13</v>
      </c>
      <c r="AU23" s="9"/>
      <c r="AV23" s="9"/>
      <c r="AW23" s="9"/>
      <c r="AX23" s="9"/>
      <c r="AY23" s="1">
        <f t="shared" si="27"/>
        <v>13</v>
      </c>
      <c r="AZ23" s="9"/>
      <c r="BA23" s="9"/>
      <c r="BB23" s="9"/>
      <c r="BC23" s="9"/>
      <c r="BD23" s="1">
        <f t="shared" si="28"/>
        <v>13</v>
      </c>
      <c r="BE23" s="9"/>
      <c r="BF23" s="9"/>
      <c r="BG23" s="9"/>
      <c r="BH23" s="9"/>
      <c r="BI23" s="1">
        <f t="shared" si="29"/>
        <v>13</v>
      </c>
      <c r="BJ23" s="9"/>
      <c r="BK23" s="9"/>
      <c r="BL23" s="9"/>
      <c r="BM23" s="9"/>
      <c r="BN23" s="1">
        <f t="shared" si="30"/>
        <v>13</v>
      </c>
      <c r="BO23" s="9"/>
      <c r="BP23" s="9"/>
      <c r="BQ23" s="9"/>
      <c r="BR23" s="9"/>
      <c r="BS23" s="1">
        <f t="shared" si="31"/>
        <v>13</v>
      </c>
    </row>
    <row r="24" spans="1:71" s="186" customFormat="1" x14ac:dyDescent="0.25">
      <c r="A24" s="177" t="s">
        <v>407</v>
      </c>
      <c r="B24" s="226" t="s">
        <v>315</v>
      </c>
      <c r="C24" s="227">
        <v>15</v>
      </c>
      <c r="D24" s="227">
        <v>3143</v>
      </c>
      <c r="E24" s="227">
        <v>15</v>
      </c>
      <c r="F24" s="177"/>
      <c r="G24" s="181">
        <f t="shared" si="34"/>
        <v>0.8</v>
      </c>
      <c r="H24" s="182">
        <v>9</v>
      </c>
      <c r="I24" s="182">
        <f t="shared" si="32"/>
        <v>9</v>
      </c>
      <c r="J24" s="183"/>
      <c r="K24" s="184">
        <v>2023</v>
      </c>
      <c r="L24" s="184">
        <v>2023</v>
      </c>
      <c r="M24" s="184"/>
      <c r="N24" s="184"/>
      <c r="O24" s="184"/>
      <c r="P24" s="182">
        <f t="shared" si="33"/>
        <v>9</v>
      </c>
      <c r="Q24" s="184"/>
      <c r="R24" s="184"/>
      <c r="S24" s="184">
        <v>2</v>
      </c>
      <c r="T24" s="184"/>
      <c r="U24" s="177">
        <f t="shared" si="21"/>
        <v>11</v>
      </c>
      <c r="V24" s="184"/>
      <c r="W24" s="184"/>
      <c r="X24" s="184">
        <v>1</v>
      </c>
      <c r="Y24" s="184"/>
      <c r="Z24" s="177">
        <f t="shared" si="22"/>
        <v>12</v>
      </c>
      <c r="AA24" s="184"/>
      <c r="AB24" s="184"/>
      <c r="AC24" s="184"/>
      <c r="AD24" s="184"/>
      <c r="AE24" s="177">
        <f t="shared" si="23"/>
        <v>12</v>
      </c>
      <c r="AF24" s="184"/>
      <c r="AG24" s="184"/>
      <c r="AH24" s="184"/>
      <c r="AI24" s="184"/>
      <c r="AJ24" s="177">
        <f t="shared" si="24"/>
        <v>12</v>
      </c>
      <c r="AK24" s="184"/>
      <c r="AL24" s="184"/>
      <c r="AM24" s="184"/>
      <c r="AN24" s="184"/>
      <c r="AO24" s="177">
        <f t="shared" si="25"/>
        <v>12</v>
      </c>
      <c r="AP24" s="184"/>
      <c r="AQ24" s="184"/>
      <c r="AR24" s="184"/>
      <c r="AS24" s="184"/>
      <c r="AT24" s="177">
        <f t="shared" si="26"/>
        <v>12</v>
      </c>
      <c r="AU24" s="184"/>
      <c r="AV24" s="184"/>
      <c r="AW24" s="184"/>
      <c r="AX24" s="184"/>
      <c r="AY24" s="177">
        <f t="shared" si="27"/>
        <v>12</v>
      </c>
      <c r="AZ24" s="184"/>
      <c r="BA24" s="184"/>
      <c r="BB24" s="184"/>
      <c r="BC24" s="184"/>
      <c r="BD24" s="177">
        <f t="shared" si="28"/>
        <v>12</v>
      </c>
      <c r="BE24" s="184"/>
      <c r="BF24" s="184"/>
      <c r="BG24" s="184"/>
      <c r="BH24" s="184"/>
      <c r="BI24" s="177">
        <f t="shared" si="29"/>
        <v>12</v>
      </c>
      <c r="BJ24" s="184"/>
      <c r="BK24" s="184"/>
      <c r="BL24" s="184"/>
      <c r="BM24" s="184"/>
      <c r="BN24" s="177">
        <f t="shared" si="30"/>
        <v>12</v>
      </c>
      <c r="BO24" s="184"/>
      <c r="BP24" s="184"/>
      <c r="BQ24" s="184"/>
      <c r="BR24" s="184"/>
      <c r="BS24" s="177">
        <f t="shared" si="31"/>
        <v>12</v>
      </c>
    </row>
    <row r="25" spans="1:71" s="196" customFormat="1" x14ac:dyDescent="0.25">
      <c r="A25" s="190"/>
      <c r="B25" s="240" t="s">
        <v>164</v>
      </c>
      <c r="C25" s="201">
        <v>21</v>
      </c>
      <c r="D25" s="201">
        <v>2112</v>
      </c>
      <c r="E25" s="201">
        <v>23</v>
      </c>
      <c r="F25" s="190"/>
      <c r="G25" s="191">
        <f t="shared" si="34"/>
        <v>1.0434782608695652</v>
      </c>
      <c r="H25" s="192">
        <v>8</v>
      </c>
      <c r="I25" s="192">
        <f t="shared" si="32"/>
        <v>8</v>
      </c>
      <c r="J25" s="193"/>
      <c r="K25" s="194">
        <v>2023</v>
      </c>
      <c r="L25" s="194">
        <v>2023</v>
      </c>
      <c r="M25" s="194"/>
      <c r="N25" s="194"/>
      <c r="O25" s="194"/>
      <c r="P25" s="192">
        <f t="shared" si="33"/>
        <v>8</v>
      </c>
      <c r="Q25" s="194"/>
      <c r="R25" s="194"/>
      <c r="S25" s="194"/>
      <c r="T25" s="194"/>
      <c r="U25" s="190">
        <f t="shared" si="21"/>
        <v>8</v>
      </c>
      <c r="V25" s="194"/>
      <c r="W25" s="194"/>
      <c r="X25" s="194"/>
      <c r="Y25" s="194"/>
      <c r="Z25" s="190">
        <f t="shared" si="22"/>
        <v>8</v>
      </c>
      <c r="AA25" s="194"/>
      <c r="AB25" s="194"/>
      <c r="AC25" s="194"/>
      <c r="AD25" s="194"/>
      <c r="AE25" s="190">
        <f t="shared" si="23"/>
        <v>8</v>
      </c>
      <c r="AF25" s="194"/>
      <c r="AG25" s="194">
        <v>1</v>
      </c>
      <c r="AH25" s="194">
        <v>15</v>
      </c>
      <c r="AI25" s="194"/>
      <c r="AJ25" s="190">
        <f t="shared" si="24"/>
        <v>24</v>
      </c>
      <c r="AK25" s="194"/>
      <c r="AL25" s="194"/>
      <c r="AM25" s="194"/>
      <c r="AN25" s="194"/>
      <c r="AO25" s="190">
        <f t="shared" si="25"/>
        <v>24</v>
      </c>
      <c r="AP25" s="194"/>
      <c r="AQ25" s="194"/>
      <c r="AR25" s="194"/>
      <c r="AS25" s="194"/>
      <c r="AT25" s="190">
        <f t="shared" si="26"/>
        <v>24</v>
      </c>
      <c r="AU25" s="194"/>
      <c r="AV25" s="194"/>
      <c r="AW25" s="194"/>
      <c r="AX25" s="194"/>
      <c r="AY25" s="190">
        <f t="shared" si="27"/>
        <v>24</v>
      </c>
      <c r="AZ25" s="194"/>
      <c r="BA25" s="194"/>
      <c r="BB25" s="194"/>
      <c r="BC25" s="194"/>
      <c r="BD25" s="190">
        <f t="shared" si="28"/>
        <v>24</v>
      </c>
      <c r="BE25" s="194"/>
      <c r="BF25" s="194"/>
      <c r="BG25" s="194"/>
      <c r="BH25" s="194"/>
      <c r="BI25" s="190">
        <f t="shared" si="29"/>
        <v>24</v>
      </c>
      <c r="BJ25" s="194"/>
      <c r="BK25" s="194"/>
      <c r="BL25" s="194"/>
      <c r="BM25" s="194"/>
      <c r="BN25" s="190">
        <f t="shared" si="30"/>
        <v>24</v>
      </c>
      <c r="BO25" s="194"/>
      <c r="BP25" s="194"/>
      <c r="BQ25" s="194"/>
      <c r="BR25" s="194"/>
      <c r="BS25" s="190">
        <f t="shared" si="31"/>
        <v>24</v>
      </c>
    </row>
    <row r="26" spans="1:71" s="186" customFormat="1" x14ac:dyDescent="0.25">
      <c r="A26" s="177" t="s">
        <v>405</v>
      </c>
      <c r="B26" s="226" t="s">
        <v>350</v>
      </c>
      <c r="C26" s="227">
        <v>22</v>
      </c>
      <c r="D26" s="227">
        <v>1393</v>
      </c>
      <c r="E26" s="227">
        <v>13</v>
      </c>
      <c r="F26" s="177"/>
      <c r="G26" s="181">
        <f t="shared" si="34"/>
        <v>0.53846153846153844</v>
      </c>
      <c r="H26" s="182">
        <v>7</v>
      </c>
      <c r="I26" s="182">
        <f t="shared" si="32"/>
        <v>7</v>
      </c>
      <c r="J26" s="183"/>
      <c r="K26" s="184">
        <v>2023</v>
      </c>
      <c r="L26" s="184">
        <v>2023</v>
      </c>
      <c r="M26" s="184"/>
      <c r="N26" s="184"/>
      <c r="O26" s="184"/>
      <c r="P26" s="182">
        <f t="shared" si="33"/>
        <v>7</v>
      </c>
      <c r="Q26" s="184"/>
      <c r="R26" s="184"/>
      <c r="S26" s="184"/>
      <c r="T26" s="184"/>
      <c r="U26" s="177">
        <f t="shared" si="21"/>
        <v>7</v>
      </c>
      <c r="V26" s="184"/>
      <c r="W26" s="184"/>
      <c r="X26" s="184"/>
      <c r="Y26" s="184"/>
      <c r="Z26" s="177">
        <f t="shared" si="22"/>
        <v>7</v>
      </c>
      <c r="AA26" s="184"/>
      <c r="AB26" s="184"/>
      <c r="AC26" s="184"/>
      <c r="AD26" s="184"/>
      <c r="AE26" s="177">
        <f t="shared" si="23"/>
        <v>7</v>
      </c>
      <c r="AF26" s="184"/>
      <c r="AG26" s="184"/>
      <c r="AH26" s="184"/>
      <c r="AI26" s="184"/>
      <c r="AJ26" s="177">
        <f t="shared" si="24"/>
        <v>7</v>
      </c>
      <c r="AK26" s="184"/>
      <c r="AL26" s="184"/>
      <c r="AM26" s="184"/>
      <c r="AN26" s="184"/>
      <c r="AO26" s="177">
        <f t="shared" si="25"/>
        <v>7</v>
      </c>
      <c r="AP26" s="184"/>
      <c r="AQ26" s="184"/>
      <c r="AR26" s="184"/>
      <c r="AS26" s="184"/>
      <c r="AT26" s="177">
        <f t="shared" si="26"/>
        <v>7</v>
      </c>
      <c r="AU26" s="184"/>
      <c r="AV26" s="184"/>
      <c r="AW26" s="184"/>
      <c r="AX26" s="184"/>
      <c r="AY26" s="177">
        <f t="shared" si="27"/>
        <v>7</v>
      </c>
      <c r="AZ26" s="184"/>
      <c r="BA26" s="184"/>
      <c r="BB26" s="184"/>
      <c r="BC26" s="184"/>
      <c r="BD26" s="177">
        <f t="shared" si="28"/>
        <v>7</v>
      </c>
      <c r="BE26" s="184"/>
      <c r="BF26" s="184"/>
      <c r="BG26" s="184"/>
      <c r="BH26" s="184"/>
      <c r="BI26" s="177">
        <f t="shared" si="29"/>
        <v>7</v>
      </c>
      <c r="BJ26" s="184"/>
      <c r="BK26" s="184"/>
      <c r="BL26" s="184"/>
      <c r="BM26" s="184"/>
      <c r="BN26" s="177">
        <f t="shared" si="30"/>
        <v>7</v>
      </c>
      <c r="BO26" s="184"/>
      <c r="BP26" s="184"/>
      <c r="BQ26" s="184"/>
      <c r="BR26" s="184"/>
      <c r="BS26" s="177">
        <f t="shared" si="31"/>
        <v>7</v>
      </c>
    </row>
    <row r="27" spans="1:71" s="120" customFormat="1" x14ac:dyDescent="0.25">
      <c r="A27" s="165"/>
      <c r="B27" s="166" t="s">
        <v>178</v>
      </c>
      <c r="C27" s="222">
        <v>23</v>
      </c>
      <c r="D27" s="222">
        <v>2037</v>
      </c>
      <c r="E27" s="222">
        <v>32</v>
      </c>
      <c r="F27" s="165"/>
      <c r="G27" s="224">
        <f t="shared" si="34"/>
        <v>1.1875</v>
      </c>
      <c r="H27" s="174">
        <v>10</v>
      </c>
      <c r="I27" s="174">
        <f t="shared" si="32"/>
        <v>11</v>
      </c>
      <c r="J27" s="171">
        <v>1</v>
      </c>
      <c r="K27" s="173">
        <v>2023</v>
      </c>
      <c r="L27" s="173">
        <v>2023</v>
      </c>
      <c r="M27" s="173"/>
      <c r="N27" s="173">
        <v>9</v>
      </c>
      <c r="O27" s="173"/>
      <c r="P27" s="174">
        <f t="shared" si="33"/>
        <v>19</v>
      </c>
      <c r="Q27" s="173">
        <v>1</v>
      </c>
      <c r="R27" s="173"/>
      <c r="S27" s="173"/>
      <c r="T27" s="173"/>
      <c r="U27" s="165">
        <f t="shared" si="21"/>
        <v>20</v>
      </c>
      <c r="V27" s="173"/>
      <c r="W27" s="173"/>
      <c r="X27" s="173">
        <v>11</v>
      </c>
      <c r="Y27" s="173"/>
      <c r="Z27" s="165">
        <f t="shared" si="22"/>
        <v>31</v>
      </c>
      <c r="AA27" s="173"/>
      <c r="AB27" s="173"/>
      <c r="AC27" s="173"/>
      <c r="AD27" s="173"/>
      <c r="AE27" s="165">
        <f t="shared" si="23"/>
        <v>31</v>
      </c>
      <c r="AF27" s="173"/>
      <c r="AG27" s="173"/>
      <c r="AH27" s="173"/>
      <c r="AI27" s="173"/>
      <c r="AJ27" s="165">
        <f t="shared" si="24"/>
        <v>31</v>
      </c>
      <c r="AK27" s="173"/>
      <c r="AL27" s="173">
        <v>1</v>
      </c>
      <c r="AM27" s="173">
        <v>2</v>
      </c>
      <c r="AN27" s="173"/>
      <c r="AO27" s="165">
        <f t="shared" si="25"/>
        <v>34</v>
      </c>
      <c r="AP27" s="173"/>
      <c r="AQ27" s="173">
        <v>3</v>
      </c>
      <c r="AR27" s="173">
        <v>1</v>
      </c>
      <c r="AS27" s="173"/>
      <c r="AT27" s="165">
        <f t="shared" si="26"/>
        <v>38</v>
      </c>
      <c r="AU27" s="173"/>
      <c r="AV27" s="173"/>
      <c r="AW27" s="173"/>
      <c r="AX27" s="173"/>
      <c r="AY27" s="165">
        <f t="shared" si="27"/>
        <v>38</v>
      </c>
      <c r="AZ27" s="173"/>
      <c r="BA27" s="173"/>
      <c r="BB27" s="173"/>
      <c r="BC27" s="173"/>
      <c r="BD27" s="165">
        <f t="shared" si="28"/>
        <v>38</v>
      </c>
      <c r="BE27" s="173"/>
      <c r="BF27" s="173"/>
      <c r="BG27" s="173"/>
      <c r="BH27" s="173"/>
      <c r="BI27" s="165">
        <f t="shared" si="29"/>
        <v>38</v>
      </c>
      <c r="BJ27" s="173"/>
      <c r="BK27" s="173"/>
      <c r="BL27" s="173"/>
      <c r="BM27" s="173"/>
      <c r="BN27" s="165">
        <f t="shared" si="30"/>
        <v>38</v>
      </c>
      <c r="BO27" s="173"/>
      <c r="BP27" s="173"/>
      <c r="BQ27" s="173"/>
      <c r="BR27" s="173"/>
      <c r="BS27" s="165">
        <f t="shared" si="31"/>
        <v>38</v>
      </c>
    </row>
    <row r="28" spans="1:71" x14ac:dyDescent="0.25">
      <c r="A28" s="1"/>
      <c r="B28" s="28" t="s">
        <v>17</v>
      </c>
      <c r="C28" s="29">
        <v>38</v>
      </c>
      <c r="D28" s="29">
        <v>1464</v>
      </c>
      <c r="E28" s="29">
        <v>17</v>
      </c>
      <c r="F28" s="1"/>
      <c r="G28" s="2">
        <f t="shared" si="34"/>
        <v>0.11764705882352941</v>
      </c>
      <c r="H28" s="72">
        <v>2</v>
      </c>
      <c r="I28" s="72">
        <f t="shared" si="32"/>
        <v>2</v>
      </c>
      <c r="J28" s="82"/>
      <c r="K28" s="9">
        <v>2023</v>
      </c>
      <c r="L28" s="9">
        <v>2023</v>
      </c>
      <c r="M28" s="9"/>
      <c r="N28" s="9"/>
      <c r="O28" s="9"/>
      <c r="P28" s="72">
        <f t="shared" si="33"/>
        <v>2</v>
      </c>
      <c r="Q28" s="9"/>
      <c r="R28" s="9"/>
      <c r="S28" s="9"/>
      <c r="T28" s="9"/>
      <c r="U28" s="1">
        <f t="shared" si="21"/>
        <v>2</v>
      </c>
      <c r="V28" s="9"/>
      <c r="W28" s="9"/>
      <c r="X28" s="9"/>
      <c r="Y28" s="9"/>
      <c r="Z28" s="1">
        <f t="shared" si="22"/>
        <v>2</v>
      </c>
      <c r="AA28" s="9"/>
      <c r="AB28" s="9"/>
      <c r="AC28" s="9"/>
      <c r="AD28" s="9"/>
      <c r="AE28" s="1">
        <f t="shared" si="23"/>
        <v>2</v>
      </c>
      <c r="AF28" s="9"/>
      <c r="AG28" s="9"/>
      <c r="AH28" s="9"/>
      <c r="AI28" s="9"/>
      <c r="AJ28" s="1">
        <f t="shared" si="24"/>
        <v>2</v>
      </c>
      <c r="AK28" s="9"/>
      <c r="AL28" s="9"/>
      <c r="AM28" s="9"/>
      <c r="AN28" s="9"/>
      <c r="AO28" s="1">
        <f t="shared" si="25"/>
        <v>2</v>
      </c>
      <c r="AP28" s="9"/>
      <c r="AQ28" s="9"/>
      <c r="AR28" s="9"/>
      <c r="AS28" s="9"/>
      <c r="AT28" s="1">
        <f t="shared" si="26"/>
        <v>2</v>
      </c>
      <c r="AU28" s="9"/>
      <c r="AV28" s="9"/>
      <c r="AW28" s="9"/>
      <c r="AX28" s="9"/>
      <c r="AY28" s="1">
        <f t="shared" si="27"/>
        <v>2</v>
      </c>
      <c r="AZ28" s="9"/>
      <c r="BA28" s="9"/>
      <c r="BB28" s="9"/>
      <c r="BC28" s="9"/>
      <c r="BD28" s="1">
        <f t="shared" si="28"/>
        <v>2</v>
      </c>
      <c r="BE28" s="9"/>
      <c r="BF28" s="9"/>
      <c r="BG28" s="9"/>
      <c r="BH28" s="9"/>
      <c r="BI28" s="1">
        <f t="shared" si="29"/>
        <v>2</v>
      </c>
      <c r="BJ28" s="9"/>
      <c r="BK28" s="9"/>
      <c r="BL28" s="9"/>
      <c r="BM28" s="9"/>
      <c r="BN28" s="1">
        <f t="shared" si="30"/>
        <v>2</v>
      </c>
      <c r="BO28" s="9"/>
      <c r="BP28" s="9"/>
      <c r="BQ28" s="9"/>
      <c r="BR28" s="9"/>
      <c r="BS28" s="1">
        <f t="shared" si="31"/>
        <v>2</v>
      </c>
    </row>
    <row r="29" spans="1:71" s="276" customFormat="1" x14ac:dyDescent="0.25">
      <c r="A29" s="266"/>
      <c r="B29" s="277" t="s">
        <v>112</v>
      </c>
      <c r="C29" s="268">
        <v>41</v>
      </c>
      <c r="D29" s="268">
        <v>7591</v>
      </c>
      <c r="E29" s="268">
        <v>59</v>
      </c>
      <c r="F29" s="266"/>
      <c r="G29" s="278">
        <f t="shared" si="34"/>
        <v>1.0338983050847457</v>
      </c>
      <c r="H29" s="275">
        <v>25</v>
      </c>
      <c r="I29" s="275">
        <f t="shared" si="32"/>
        <v>25</v>
      </c>
      <c r="J29" s="272"/>
      <c r="K29" s="274">
        <v>2023</v>
      </c>
      <c r="L29" s="274">
        <v>2023</v>
      </c>
      <c r="M29" s="274">
        <v>1</v>
      </c>
      <c r="N29" s="274"/>
      <c r="O29" s="274"/>
      <c r="P29" s="275">
        <f t="shared" si="33"/>
        <v>26</v>
      </c>
      <c r="Q29" s="274"/>
      <c r="R29" s="274"/>
      <c r="S29" s="274"/>
      <c r="T29" s="274"/>
      <c r="U29" s="266">
        <f t="shared" si="21"/>
        <v>26</v>
      </c>
      <c r="V29" s="274"/>
      <c r="W29" s="274">
        <v>1</v>
      </c>
      <c r="X29" s="274">
        <v>12</v>
      </c>
      <c r="Y29" s="274"/>
      <c r="Z29" s="266">
        <f t="shared" si="22"/>
        <v>39</v>
      </c>
      <c r="AA29" s="274"/>
      <c r="AB29" s="274">
        <v>3</v>
      </c>
      <c r="AC29" s="274">
        <v>4</v>
      </c>
      <c r="AD29" s="274"/>
      <c r="AE29" s="266">
        <f t="shared" si="23"/>
        <v>46</v>
      </c>
      <c r="AF29" s="274"/>
      <c r="AG29" s="274"/>
      <c r="AH29" s="274">
        <v>7</v>
      </c>
      <c r="AI29" s="274"/>
      <c r="AJ29" s="266">
        <f t="shared" si="24"/>
        <v>53</v>
      </c>
      <c r="AK29" s="274"/>
      <c r="AL29" s="274">
        <v>1</v>
      </c>
      <c r="AM29" s="274">
        <v>1</v>
      </c>
      <c r="AN29" s="274"/>
      <c r="AO29" s="266">
        <f t="shared" si="25"/>
        <v>55</v>
      </c>
      <c r="AP29" s="274"/>
      <c r="AQ29" s="274"/>
      <c r="AR29" s="274">
        <v>6</v>
      </c>
      <c r="AS29" s="274"/>
      <c r="AT29" s="266">
        <f t="shared" si="26"/>
        <v>61</v>
      </c>
      <c r="AU29" s="274"/>
      <c r="AV29" s="274"/>
      <c r="AW29" s="274"/>
      <c r="AX29" s="274"/>
      <c r="AY29" s="266">
        <f t="shared" si="27"/>
        <v>61</v>
      </c>
      <c r="AZ29" s="274"/>
      <c r="BA29" s="274"/>
      <c r="BB29" s="274"/>
      <c r="BC29" s="274"/>
      <c r="BD29" s="266">
        <f t="shared" si="28"/>
        <v>61</v>
      </c>
      <c r="BE29" s="274"/>
      <c r="BF29" s="274"/>
      <c r="BG29" s="274"/>
      <c r="BH29" s="274"/>
      <c r="BI29" s="266">
        <f t="shared" si="29"/>
        <v>61</v>
      </c>
      <c r="BJ29" s="274"/>
      <c r="BK29" s="274"/>
      <c r="BL29" s="274"/>
      <c r="BM29" s="274"/>
      <c r="BN29" s="266">
        <f t="shared" si="30"/>
        <v>61</v>
      </c>
      <c r="BO29" s="274"/>
      <c r="BP29" s="274"/>
      <c r="BQ29" s="274"/>
      <c r="BR29" s="274"/>
      <c r="BS29" s="266">
        <f t="shared" si="31"/>
        <v>61</v>
      </c>
    </row>
    <row r="30" spans="1:71" x14ac:dyDescent="0.25">
      <c r="A30" s="1"/>
      <c r="B30" s="1"/>
      <c r="C30" s="29"/>
      <c r="D30" s="29"/>
      <c r="E30" s="29"/>
      <c r="F30" s="1"/>
      <c r="G30" s="2"/>
      <c r="H30" s="72"/>
      <c r="I30" s="72"/>
      <c r="J30" s="82"/>
      <c r="K30" s="1"/>
      <c r="L30" s="9"/>
      <c r="M30" s="9"/>
      <c r="N30" s="9"/>
      <c r="O30" s="9"/>
      <c r="P30" s="1"/>
      <c r="Q30" s="9"/>
      <c r="R30" s="9"/>
      <c r="S30" s="9"/>
      <c r="T30" s="9"/>
      <c r="U30" s="1"/>
      <c r="V30" s="9"/>
      <c r="W30" s="9"/>
      <c r="X30" s="9"/>
      <c r="Y30" s="9"/>
      <c r="Z30" s="1"/>
      <c r="AA30" s="9"/>
      <c r="AB30" s="9"/>
      <c r="AC30" s="9"/>
      <c r="AD30" s="9"/>
      <c r="AE30" s="1"/>
      <c r="AF30" s="9"/>
      <c r="AG30" s="9"/>
      <c r="AH30" s="9"/>
      <c r="AI30" s="9"/>
      <c r="AJ30" s="1"/>
      <c r="AK30" s="9"/>
      <c r="AL30" s="9"/>
      <c r="AM30" s="9"/>
      <c r="AN30" s="9"/>
      <c r="AO30" s="1"/>
      <c r="AP30" s="9"/>
      <c r="AQ30" s="9"/>
      <c r="AR30" s="9"/>
      <c r="AS30" s="9"/>
      <c r="AT30" s="1"/>
      <c r="AU30" s="9"/>
      <c r="AV30" s="9"/>
      <c r="AW30" s="9"/>
      <c r="AX30" s="9"/>
      <c r="AY30" s="1"/>
      <c r="AZ30" s="9"/>
      <c r="BA30" s="9"/>
      <c r="BB30" s="9"/>
      <c r="BC30" s="9"/>
      <c r="BD30" s="1"/>
      <c r="BE30" s="9"/>
      <c r="BF30" s="9"/>
      <c r="BG30" s="9"/>
      <c r="BH30" s="9"/>
      <c r="BI30" s="1"/>
      <c r="BJ30" s="9"/>
      <c r="BK30" s="9"/>
      <c r="BL30" s="9"/>
      <c r="BM30" s="9"/>
      <c r="BN30" s="1"/>
      <c r="BO30" s="9"/>
      <c r="BP30" s="9"/>
      <c r="BQ30" s="9"/>
      <c r="BR30" s="9"/>
      <c r="BS30" s="1"/>
    </row>
    <row r="31" spans="1:71" x14ac:dyDescent="0.25">
      <c r="A31" s="1"/>
      <c r="C31" s="1"/>
      <c r="D31" s="1"/>
      <c r="E31" s="1"/>
      <c r="F31" s="1"/>
      <c r="G31" s="1"/>
      <c r="H31" s="72"/>
      <c r="I31" s="72"/>
      <c r="J31" s="72"/>
      <c r="L31" s="1"/>
      <c r="M31" s="1">
        <f>SUM(M20:M29)</f>
        <v>1</v>
      </c>
      <c r="N31" s="1">
        <f>SUM(N20:N29)</f>
        <v>9</v>
      </c>
      <c r="O31" s="1">
        <f>SUM(O20:O29)</f>
        <v>0</v>
      </c>
      <c r="P31" s="72">
        <f t="shared" ref="P31:AU31" si="35">SUM(P19:P29)</f>
        <v>126</v>
      </c>
      <c r="Q31" s="72">
        <f t="shared" si="35"/>
        <v>1</v>
      </c>
      <c r="R31" s="72">
        <f t="shared" si="35"/>
        <v>0</v>
      </c>
      <c r="S31" s="72">
        <f t="shared" si="35"/>
        <v>2</v>
      </c>
      <c r="T31" s="72">
        <f t="shared" si="35"/>
        <v>0</v>
      </c>
      <c r="U31" s="72">
        <f t="shared" si="35"/>
        <v>129</v>
      </c>
      <c r="V31" s="72">
        <f t="shared" si="35"/>
        <v>0</v>
      </c>
      <c r="W31" s="72">
        <f t="shared" si="35"/>
        <v>1</v>
      </c>
      <c r="X31" s="72">
        <f t="shared" si="35"/>
        <v>24</v>
      </c>
      <c r="Y31" s="72">
        <f t="shared" si="35"/>
        <v>0</v>
      </c>
      <c r="Z31" s="72">
        <f t="shared" si="35"/>
        <v>154</v>
      </c>
      <c r="AA31" s="72">
        <f t="shared" si="35"/>
        <v>0</v>
      </c>
      <c r="AB31" s="72">
        <f t="shared" si="35"/>
        <v>3</v>
      </c>
      <c r="AC31" s="72">
        <f t="shared" si="35"/>
        <v>4</v>
      </c>
      <c r="AD31" s="72">
        <f t="shared" si="35"/>
        <v>0</v>
      </c>
      <c r="AE31" s="72">
        <f t="shared" si="35"/>
        <v>161</v>
      </c>
      <c r="AF31" s="72">
        <f t="shared" si="35"/>
        <v>0</v>
      </c>
      <c r="AG31" s="72">
        <f t="shared" si="35"/>
        <v>1</v>
      </c>
      <c r="AH31" s="72">
        <f t="shared" si="35"/>
        <v>22</v>
      </c>
      <c r="AI31" s="72">
        <f t="shared" si="35"/>
        <v>0</v>
      </c>
      <c r="AJ31" s="72">
        <f t="shared" si="35"/>
        <v>184</v>
      </c>
      <c r="AK31" s="72">
        <f t="shared" si="35"/>
        <v>0</v>
      </c>
      <c r="AL31" s="72">
        <f t="shared" si="35"/>
        <v>2</v>
      </c>
      <c r="AM31" s="72">
        <f t="shared" si="35"/>
        <v>19</v>
      </c>
      <c r="AN31" s="72">
        <f t="shared" si="35"/>
        <v>0</v>
      </c>
      <c r="AO31" s="72">
        <f t="shared" si="35"/>
        <v>205</v>
      </c>
      <c r="AP31" s="72">
        <f t="shared" si="35"/>
        <v>0</v>
      </c>
      <c r="AQ31" s="72">
        <f t="shared" si="35"/>
        <v>3</v>
      </c>
      <c r="AR31" s="72">
        <f t="shared" si="35"/>
        <v>7</v>
      </c>
      <c r="AS31" s="72">
        <f t="shared" si="35"/>
        <v>0</v>
      </c>
      <c r="AT31" s="72">
        <f t="shared" si="35"/>
        <v>215</v>
      </c>
      <c r="AU31" s="72">
        <f t="shared" si="35"/>
        <v>0</v>
      </c>
      <c r="AV31" s="72">
        <f t="shared" ref="AV31:BS31" si="36">SUM(AV19:AV29)</f>
        <v>0</v>
      </c>
      <c r="AW31" s="72">
        <f t="shared" si="36"/>
        <v>0</v>
      </c>
      <c r="AX31" s="72">
        <f t="shared" si="36"/>
        <v>0</v>
      </c>
      <c r="AY31" s="72">
        <f t="shared" si="36"/>
        <v>215</v>
      </c>
      <c r="AZ31" s="72">
        <f t="shared" si="36"/>
        <v>0</v>
      </c>
      <c r="BA31" s="72">
        <f t="shared" si="36"/>
        <v>0</v>
      </c>
      <c r="BB31" s="72">
        <f t="shared" si="36"/>
        <v>0</v>
      </c>
      <c r="BC31" s="72">
        <f t="shared" si="36"/>
        <v>0</v>
      </c>
      <c r="BD31" s="72">
        <f t="shared" si="36"/>
        <v>215</v>
      </c>
      <c r="BE31" s="72">
        <f t="shared" si="36"/>
        <v>0</v>
      </c>
      <c r="BF31" s="72">
        <f t="shared" si="36"/>
        <v>0</v>
      </c>
      <c r="BG31" s="72">
        <f t="shared" si="36"/>
        <v>0</v>
      </c>
      <c r="BH31" s="72">
        <f t="shared" si="36"/>
        <v>0</v>
      </c>
      <c r="BI31" s="72">
        <f t="shared" si="36"/>
        <v>215</v>
      </c>
      <c r="BJ31" s="72">
        <f t="shared" si="36"/>
        <v>0</v>
      </c>
      <c r="BK31" s="72">
        <f t="shared" si="36"/>
        <v>0</v>
      </c>
      <c r="BL31" s="72">
        <f t="shared" si="36"/>
        <v>0</v>
      </c>
      <c r="BM31" s="72">
        <f t="shared" si="36"/>
        <v>0</v>
      </c>
      <c r="BN31" s="72">
        <f t="shared" si="36"/>
        <v>215</v>
      </c>
      <c r="BO31" s="72">
        <f t="shared" si="36"/>
        <v>0</v>
      </c>
      <c r="BP31" s="72">
        <f t="shared" si="36"/>
        <v>0</v>
      </c>
      <c r="BQ31" s="72">
        <f t="shared" si="36"/>
        <v>0</v>
      </c>
      <c r="BR31" s="72">
        <f t="shared" si="36"/>
        <v>0</v>
      </c>
      <c r="BS31" s="72">
        <f t="shared" si="36"/>
        <v>215</v>
      </c>
    </row>
    <row r="32" spans="1:71" x14ac:dyDescent="0.25">
      <c r="A32" s="1"/>
      <c r="B32" s="1" t="s">
        <v>229</v>
      </c>
      <c r="C32" s="1">
        <f>COUNT(C20:C29)</f>
        <v>10</v>
      </c>
      <c r="D32" s="1"/>
      <c r="E32" s="1">
        <f>SUM(E19:E29)</f>
        <v>255</v>
      </c>
      <c r="F32" s="1">
        <f>SUM(E19:E29)+1</f>
        <v>256</v>
      </c>
      <c r="G32" s="2">
        <f>$BS31/F32</f>
        <v>0.83984375</v>
      </c>
      <c r="H32" s="72">
        <f>SUM(H19:H29)</f>
        <v>116</v>
      </c>
      <c r="I32" s="72">
        <f>SUM(I19:I29)</f>
        <v>117</v>
      </c>
      <c r="J32" s="72">
        <f>SUM(J19:J29)</f>
        <v>1</v>
      </c>
      <c r="K32" s="1"/>
      <c r="L32" s="1"/>
      <c r="M32" s="1">
        <f>M31</f>
        <v>1</v>
      </c>
      <c r="N32" s="1">
        <f t="shared" ref="N32:O32" si="37">N31</f>
        <v>9</v>
      </c>
      <c r="O32" s="1">
        <f t="shared" si="37"/>
        <v>0</v>
      </c>
      <c r="P32" s="2">
        <f>P31/F32</f>
        <v>0.4921875</v>
      </c>
      <c r="Q32" s="72">
        <f>Q31</f>
        <v>1</v>
      </c>
      <c r="R32" s="1">
        <f>M31+R31</f>
        <v>1</v>
      </c>
      <c r="S32" s="1">
        <f>N31+S31</f>
        <v>11</v>
      </c>
      <c r="T32" s="1">
        <f>O31+T31</f>
        <v>0</v>
      </c>
      <c r="U32" s="2">
        <f>U31/F32</f>
        <v>0.50390625</v>
      </c>
      <c r="V32" s="72">
        <f>V31</f>
        <v>0</v>
      </c>
      <c r="W32" s="1">
        <f>R32+W31</f>
        <v>2</v>
      </c>
      <c r="X32" s="1">
        <f>S32+X31</f>
        <v>35</v>
      </c>
      <c r="Y32" s="1">
        <f>T32+Y31</f>
        <v>0</v>
      </c>
      <c r="Z32" s="2">
        <f>Z31/F32</f>
        <v>0.6015625</v>
      </c>
      <c r="AA32" s="72">
        <f>AA31</f>
        <v>0</v>
      </c>
      <c r="AB32" s="1">
        <f>W32+AB31</f>
        <v>5</v>
      </c>
      <c r="AC32" s="1">
        <f>X32+AC31</f>
        <v>39</v>
      </c>
      <c r="AD32" s="1">
        <f>Y32+AD31</f>
        <v>0</v>
      </c>
      <c r="AE32" s="2">
        <f>AE31/F32</f>
        <v>0.62890625</v>
      </c>
      <c r="AF32" s="1"/>
      <c r="AG32" s="1">
        <f>AB32+AG31</f>
        <v>6</v>
      </c>
      <c r="AH32" s="1">
        <f>AC32+AH31</f>
        <v>61</v>
      </c>
      <c r="AI32" s="1">
        <f>AD32+AI31</f>
        <v>0</v>
      </c>
      <c r="AJ32" s="2">
        <f>AJ31/F32</f>
        <v>0.71875</v>
      </c>
      <c r="AK32" s="1"/>
      <c r="AL32" s="1">
        <f>AG32+AL31</f>
        <v>8</v>
      </c>
      <c r="AM32" s="1">
        <f>AH32+AM31</f>
        <v>80</v>
      </c>
      <c r="AN32" s="1">
        <f>AI32+AN31</f>
        <v>0</v>
      </c>
      <c r="AO32" s="2">
        <f>AO31/F32</f>
        <v>0.80078125</v>
      </c>
      <c r="AP32" s="1"/>
      <c r="AQ32" s="1">
        <f>AL32+AQ31</f>
        <v>11</v>
      </c>
      <c r="AR32" s="1">
        <f>AM32+AR31</f>
        <v>87</v>
      </c>
      <c r="AS32" s="1">
        <f>AN32+AS31</f>
        <v>0</v>
      </c>
      <c r="AT32" s="2">
        <f>AT31/F32</f>
        <v>0.83984375</v>
      </c>
      <c r="AU32" s="1"/>
      <c r="AV32" s="1">
        <f>AQ32+AV31</f>
        <v>11</v>
      </c>
      <c r="AW32" s="1">
        <f>AR32+AW31</f>
        <v>87</v>
      </c>
      <c r="AX32" s="1">
        <f>AS32+AX31</f>
        <v>0</v>
      </c>
      <c r="AY32" s="2">
        <f>AY31/F32</f>
        <v>0.83984375</v>
      </c>
      <c r="AZ32" s="1"/>
      <c r="BA32" s="1">
        <f>AV32+BA31</f>
        <v>11</v>
      </c>
      <c r="BB32" s="1">
        <f>AW32+BB31</f>
        <v>87</v>
      </c>
      <c r="BC32" s="1">
        <f>AX32+BC31</f>
        <v>0</v>
      </c>
      <c r="BD32" s="2">
        <f>BD31/F32</f>
        <v>0.83984375</v>
      </c>
      <c r="BE32" s="1"/>
      <c r="BF32" s="1">
        <f>BA32+BF31</f>
        <v>11</v>
      </c>
      <c r="BG32" s="1">
        <f>BB32+BG31</f>
        <v>87</v>
      </c>
      <c r="BH32" s="1">
        <f>BC32+BH31</f>
        <v>0</v>
      </c>
      <c r="BI32" s="2">
        <f>BI31/F32</f>
        <v>0.83984375</v>
      </c>
      <c r="BJ32" s="1"/>
      <c r="BK32" s="1">
        <f>BF32+BK31</f>
        <v>11</v>
      </c>
      <c r="BL32" s="1">
        <f>BG32+BL31</f>
        <v>87</v>
      </c>
      <c r="BM32" s="1">
        <f>BH32+BM31</f>
        <v>0</v>
      </c>
      <c r="BN32" s="2">
        <f>BN31/F32</f>
        <v>0.83984375</v>
      </c>
      <c r="BO32" s="1"/>
      <c r="BP32" s="1">
        <f>BK32+BP31</f>
        <v>11</v>
      </c>
      <c r="BQ32" s="1">
        <f>BL32+BQ31</f>
        <v>87</v>
      </c>
      <c r="BR32" s="1">
        <f>BM32+BR31</f>
        <v>0</v>
      </c>
      <c r="BS32" s="2">
        <f>BS31/F32</f>
        <v>0.83984375</v>
      </c>
    </row>
  </sheetData>
  <mergeCells count="12">
    <mergeCell ref="BO1:BS1"/>
    <mergeCell ref="AK1:AO1"/>
    <mergeCell ref="M1:P1"/>
    <mergeCell ref="Q1:U1"/>
    <mergeCell ref="V1:Z1"/>
    <mergeCell ref="AA1:AE1"/>
    <mergeCell ref="AF1:AJ1"/>
    <mergeCell ref="AP1:AT1"/>
    <mergeCell ref="AU1:AY1"/>
    <mergeCell ref="AZ1:BD1"/>
    <mergeCell ref="BE1:BI1"/>
    <mergeCell ref="BJ1:BN1"/>
  </mergeCells>
  <phoneticPr fontId="9" type="noConversion"/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M66"/>
  <sheetViews>
    <sheetView tabSelected="1" zoomScale="150" zoomScaleNormal="150" workbookViewId="0">
      <pane ySplit="5" topLeftCell="A50" activePane="bottomLeft" state="frozen"/>
      <selection pane="bottomLeft" activeCell="B2" sqref="B2"/>
    </sheetView>
  </sheetViews>
  <sheetFormatPr defaultColWidth="8.85546875" defaultRowHeight="15" x14ac:dyDescent="0.25"/>
  <cols>
    <col min="1" max="1" width="9.7109375" customWidth="1"/>
    <col min="2" max="2" width="18.28515625" customWidth="1"/>
    <col min="3" max="3" width="8.42578125" bestFit="1" customWidth="1"/>
    <col min="4" max="4" width="9.7109375" customWidth="1"/>
    <col min="5" max="5" width="8.7109375" customWidth="1"/>
    <col min="6" max="6" width="10.85546875" customWidth="1"/>
    <col min="7" max="11" width="9.7109375" customWidth="1"/>
    <col min="12" max="12" width="9.42578125" style="67" bestFit="1" customWidth="1"/>
  </cols>
  <sheetData>
    <row r="1" spans="1:12" x14ac:dyDescent="0.25">
      <c r="A1" s="282" t="s">
        <v>387</v>
      </c>
      <c r="B1" s="283"/>
      <c r="C1" s="283"/>
      <c r="D1" s="283"/>
      <c r="E1" s="283"/>
      <c r="F1" s="283"/>
      <c r="G1" s="283"/>
      <c r="H1" s="283"/>
      <c r="I1" s="283"/>
      <c r="J1" s="283"/>
      <c r="K1" s="283"/>
      <c r="L1" s="284"/>
    </row>
    <row r="2" spans="1:12" x14ac:dyDescent="0.25">
      <c r="A2" s="39"/>
      <c r="B2" s="38"/>
      <c r="C2" s="38"/>
      <c r="D2" s="38"/>
      <c r="E2" s="38"/>
      <c r="F2" s="68">
        <v>44910</v>
      </c>
      <c r="G2" s="38"/>
      <c r="H2" s="38"/>
      <c r="I2" s="38"/>
      <c r="J2" s="38"/>
      <c r="K2" s="38"/>
      <c r="L2" s="59"/>
    </row>
    <row r="3" spans="1:12" x14ac:dyDescent="0.25">
      <c r="A3" s="285"/>
      <c r="B3" s="286"/>
      <c r="C3" s="286"/>
      <c r="D3" s="286"/>
      <c r="E3" s="286"/>
      <c r="F3" s="286"/>
      <c r="G3" s="286"/>
      <c r="H3" s="286"/>
      <c r="I3" s="286"/>
      <c r="J3" s="286"/>
      <c r="K3" s="286"/>
      <c r="L3" s="287"/>
    </row>
    <row r="4" spans="1:12" x14ac:dyDescent="0.25">
      <c r="A4" s="19"/>
      <c r="L4" s="59"/>
    </row>
    <row r="5" spans="1:12" ht="15.75" thickBot="1" x14ac:dyDescent="0.3">
      <c r="A5" s="41" t="s">
        <v>257</v>
      </c>
      <c r="B5" s="42" t="s">
        <v>191</v>
      </c>
      <c r="C5" s="42" t="s">
        <v>54</v>
      </c>
      <c r="D5" s="42" t="s">
        <v>55</v>
      </c>
      <c r="E5" s="42" t="s">
        <v>141</v>
      </c>
      <c r="F5" s="42" t="s">
        <v>64</v>
      </c>
      <c r="G5" s="42" t="s">
        <v>65</v>
      </c>
      <c r="H5" s="42" t="s">
        <v>145</v>
      </c>
      <c r="I5" s="42" t="s">
        <v>154</v>
      </c>
      <c r="J5" s="42" t="s">
        <v>29</v>
      </c>
      <c r="K5" s="42" t="s">
        <v>30</v>
      </c>
      <c r="L5" s="60" t="s">
        <v>172</v>
      </c>
    </row>
    <row r="6" spans="1:12" ht="15.75" thickTop="1" x14ac:dyDescent="0.25">
      <c r="A6" s="22">
        <f>K!C9</f>
        <v>4</v>
      </c>
      <c r="B6" s="1" t="str">
        <f>K!A3</f>
        <v>KANSAS</v>
      </c>
      <c r="C6" s="2">
        <f>K!G9</f>
        <v>0.39548022598870058</v>
      </c>
      <c r="D6" s="1">
        <f>K!BP9</f>
        <v>0</v>
      </c>
      <c r="E6" s="1">
        <f>K!BQ9</f>
        <v>30</v>
      </c>
      <c r="F6" s="1">
        <f>K!BR9</f>
        <v>0</v>
      </c>
      <c r="G6" s="72">
        <f>K!I9</f>
        <v>40</v>
      </c>
      <c r="H6" s="1">
        <f t="shared" ref="H6:H40" si="0">SUM(D6:G6)</f>
        <v>70</v>
      </c>
      <c r="I6" s="1">
        <f>K!F9</f>
        <v>177</v>
      </c>
      <c r="J6" s="1">
        <f>K!J9</f>
        <v>0</v>
      </c>
      <c r="K6" s="1">
        <f t="shared" ref="K6:K32" si="1">D6+F6</f>
        <v>0</v>
      </c>
      <c r="L6" s="61"/>
    </row>
    <row r="7" spans="1:12" x14ac:dyDescent="0.25">
      <c r="A7" s="22">
        <f>L!C8</f>
        <v>3</v>
      </c>
      <c r="B7" s="1" t="str">
        <f>L!A3</f>
        <v>LOUISIANA</v>
      </c>
      <c r="C7" s="2">
        <f>L!G8</f>
        <v>1.03</v>
      </c>
      <c r="D7" s="1">
        <f>L!BP8</f>
        <v>4</v>
      </c>
      <c r="E7" s="1">
        <f>L!BQ8</f>
        <v>70</v>
      </c>
      <c r="F7" s="1">
        <f>L!BR8</f>
        <v>3</v>
      </c>
      <c r="G7" s="72">
        <f>L!I8</f>
        <v>26</v>
      </c>
      <c r="H7" s="1">
        <f t="shared" si="0"/>
        <v>103</v>
      </c>
      <c r="I7" s="1">
        <f>L!F8</f>
        <v>100</v>
      </c>
      <c r="J7" s="1">
        <f>L!J8</f>
        <v>1</v>
      </c>
      <c r="K7" s="1">
        <f t="shared" si="1"/>
        <v>7</v>
      </c>
      <c r="L7" s="61"/>
    </row>
    <row r="8" spans="1:12" x14ac:dyDescent="0.25">
      <c r="A8" s="22">
        <f>N!C31</f>
        <v>5</v>
      </c>
      <c r="B8" s="1" t="str">
        <f>N!A24</f>
        <v>NEW JERSEY</v>
      </c>
      <c r="C8" s="2">
        <f>N!G31</f>
        <v>0.84</v>
      </c>
      <c r="D8" s="1">
        <f>N!BP31</f>
        <v>0</v>
      </c>
      <c r="E8" s="1">
        <f>N!BQ31</f>
        <v>56</v>
      </c>
      <c r="F8" s="1">
        <f>N!BR31</f>
        <v>2</v>
      </c>
      <c r="G8" s="72">
        <f>N!I31</f>
        <v>47</v>
      </c>
      <c r="H8" s="1">
        <f t="shared" si="0"/>
        <v>105</v>
      </c>
      <c r="I8" s="1">
        <f>N!F31</f>
        <v>125</v>
      </c>
      <c r="J8" s="1">
        <f>N!J31</f>
        <v>0</v>
      </c>
      <c r="K8" s="1">
        <f t="shared" si="1"/>
        <v>2</v>
      </c>
      <c r="L8" s="61"/>
    </row>
    <row r="9" spans="1:12" x14ac:dyDescent="0.25">
      <c r="A9" s="22">
        <f>N!C52</f>
        <v>8</v>
      </c>
      <c r="B9" s="1" t="str">
        <f>N!A42</f>
        <v>NEW YORK</v>
      </c>
      <c r="C9" s="2">
        <f>N!G52</f>
        <v>0.67204301075268813</v>
      </c>
      <c r="D9" s="1">
        <f>N!BP52</f>
        <v>8</v>
      </c>
      <c r="E9" s="1">
        <f>N!BQ52</f>
        <v>43</v>
      </c>
      <c r="F9" s="1">
        <f>N!BR52</f>
        <v>2</v>
      </c>
      <c r="G9" s="72">
        <f>N!I52</f>
        <v>73</v>
      </c>
      <c r="H9" s="1">
        <f t="shared" si="0"/>
        <v>126</v>
      </c>
      <c r="I9" s="1">
        <f>N!F52</f>
        <v>186</v>
      </c>
      <c r="J9" s="1">
        <f>N!J52</f>
        <v>6</v>
      </c>
      <c r="K9" s="1">
        <f t="shared" si="1"/>
        <v>10</v>
      </c>
      <c r="L9" s="62"/>
    </row>
    <row r="10" spans="1:12" x14ac:dyDescent="0.25">
      <c r="A10" s="22">
        <f>'C'!C24</f>
        <v>5</v>
      </c>
      <c r="B10" s="1" t="str">
        <f>'C'!A17</f>
        <v>COLORADO</v>
      </c>
      <c r="C10" s="2">
        <f>'C'!G24</f>
        <v>0.54867256637168138</v>
      </c>
      <c r="D10" s="1">
        <f>'C'!BP24</f>
        <v>2</v>
      </c>
      <c r="E10" s="1">
        <f>'C'!BQ24</f>
        <v>2</v>
      </c>
      <c r="F10" s="1">
        <f>'C'!BR24</f>
        <v>0</v>
      </c>
      <c r="G10" s="72">
        <f>'C'!I24</f>
        <v>54</v>
      </c>
      <c r="H10" s="1">
        <f t="shared" si="0"/>
        <v>58</v>
      </c>
      <c r="I10" s="1">
        <f>'C'!F24</f>
        <v>113</v>
      </c>
      <c r="J10" s="1">
        <f>'C'!J24</f>
        <v>0</v>
      </c>
      <c r="K10" s="1">
        <f t="shared" si="1"/>
        <v>2</v>
      </c>
      <c r="L10" s="62"/>
    </row>
    <row r="11" spans="1:12" x14ac:dyDescent="0.25">
      <c r="A11" s="22">
        <f>T!C9</f>
        <v>4</v>
      </c>
      <c r="B11" s="1" t="str">
        <f>T!A3</f>
        <v>TENNESSEE</v>
      </c>
      <c r="C11" s="2">
        <f>T!G9</f>
        <v>0.48366013071895425</v>
      </c>
      <c r="D11" s="1">
        <f>T!BP9</f>
        <v>0</v>
      </c>
      <c r="E11" s="1">
        <f>T!BQ9</f>
        <v>4</v>
      </c>
      <c r="F11" s="1">
        <f>T!BR9</f>
        <v>0</v>
      </c>
      <c r="G11" s="72">
        <f>T!I9</f>
        <v>70</v>
      </c>
      <c r="H11" s="1">
        <f t="shared" si="0"/>
        <v>74</v>
      </c>
      <c r="I11" s="1">
        <f>T!F9</f>
        <v>153</v>
      </c>
      <c r="J11" s="1">
        <f>T!J9</f>
        <v>5</v>
      </c>
      <c r="K11" s="1">
        <f t="shared" si="1"/>
        <v>0</v>
      </c>
      <c r="L11" s="62"/>
    </row>
    <row r="12" spans="1:12" x14ac:dyDescent="0.25">
      <c r="A12" s="22">
        <f>S!C18</f>
        <v>3</v>
      </c>
      <c r="B12" s="1" t="str">
        <f>S!A13</f>
        <v>SOUTH DAKOTA</v>
      </c>
      <c r="C12" s="2">
        <f>S!G18</f>
        <v>0.41414141414141414</v>
      </c>
      <c r="D12" s="1">
        <f>S!BP18</f>
        <v>0</v>
      </c>
      <c r="E12" s="1">
        <f>S!BQ18</f>
        <v>0</v>
      </c>
      <c r="F12" s="1">
        <f>S!BR18</f>
        <v>0</v>
      </c>
      <c r="G12" s="72">
        <f>S!I18</f>
        <v>41</v>
      </c>
      <c r="H12" s="1">
        <f t="shared" si="0"/>
        <v>41</v>
      </c>
      <c r="I12" s="1">
        <f>S!F18</f>
        <v>99</v>
      </c>
      <c r="J12" s="1">
        <f>S!J18</f>
        <v>0</v>
      </c>
      <c r="K12" s="1">
        <f t="shared" si="1"/>
        <v>0</v>
      </c>
      <c r="L12" s="62"/>
    </row>
    <row r="13" spans="1:12" x14ac:dyDescent="0.25">
      <c r="A13" s="22">
        <f>A!C36</f>
        <v>5</v>
      </c>
      <c r="B13" s="1" t="str">
        <f>A!A29</f>
        <v>ARKANSAS</v>
      </c>
      <c r="C13" s="2">
        <f>A!G36</f>
        <v>0.5</v>
      </c>
      <c r="D13" s="1">
        <f>A!BP36</f>
        <v>1</v>
      </c>
      <c r="E13" s="1">
        <f>A!BQ36</f>
        <v>0</v>
      </c>
      <c r="F13" s="1">
        <f>A!BR36</f>
        <v>0</v>
      </c>
      <c r="G13" s="72">
        <f>A!I36</f>
        <v>47</v>
      </c>
      <c r="H13" s="1">
        <f t="shared" si="0"/>
        <v>48</v>
      </c>
      <c r="I13" s="1">
        <f>A!F36</f>
        <v>96</v>
      </c>
      <c r="J13" s="1">
        <f>A!J36</f>
        <v>0</v>
      </c>
      <c r="K13" s="1">
        <f t="shared" si="1"/>
        <v>1</v>
      </c>
      <c r="L13" s="61"/>
    </row>
    <row r="14" spans="1:12" x14ac:dyDescent="0.25">
      <c r="A14" s="22">
        <f>O!C43</f>
        <v>9</v>
      </c>
      <c r="B14" s="1" t="str">
        <f>O!A31</f>
        <v>OREGON</v>
      </c>
      <c r="C14" s="2">
        <f>O!G43</f>
        <v>0.58208955223880599</v>
      </c>
      <c r="D14" s="1">
        <f>O!BP43</f>
        <v>1</v>
      </c>
      <c r="E14" s="1">
        <f>O!BQ43</f>
        <v>6</v>
      </c>
      <c r="F14" s="1">
        <f>O!BR43</f>
        <v>6</v>
      </c>
      <c r="G14" s="72">
        <f>O!I43</f>
        <v>104</v>
      </c>
      <c r="H14" s="1">
        <f t="shared" si="0"/>
        <v>117</v>
      </c>
      <c r="I14" s="1">
        <f>O!F43</f>
        <v>201</v>
      </c>
      <c r="J14" s="1">
        <f>O!J43</f>
        <v>0</v>
      </c>
      <c r="K14" s="1">
        <f t="shared" si="1"/>
        <v>7</v>
      </c>
      <c r="L14" s="62"/>
    </row>
    <row r="15" spans="1:12" x14ac:dyDescent="0.25">
      <c r="A15" s="22">
        <f>N!C79</f>
        <v>6</v>
      </c>
      <c r="B15" s="1" t="str">
        <f>N!A71</f>
        <v>NORTH DAKOTA</v>
      </c>
      <c r="C15" s="2">
        <f>N!G79</f>
        <v>0.67455621301775148</v>
      </c>
      <c r="D15" s="1">
        <f>N!BP79</f>
        <v>3</v>
      </c>
      <c r="E15" s="1">
        <f>N!BQ79</f>
        <v>35</v>
      </c>
      <c r="F15" s="1">
        <f>N!BR79</f>
        <v>0</v>
      </c>
      <c r="G15" s="72">
        <f>N!I79</f>
        <v>76</v>
      </c>
      <c r="H15" s="1">
        <f t="shared" si="0"/>
        <v>114</v>
      </c>
      <c r="I15" s="1">
        <f>N!F79</f>
        <v>169</v>
      </c>
      <c r="J15" s="1">
        <f>N!J79</f>
        <v>0</v>
      </c>
      <c r="K15" s="1">
        <f t="shared" si="1"/>
        <v>3</v>
      </c>
      <c r="L15" s="61"/>
    </row>
    <row r="16" spans="1:12" x14ac:dyDescent="0.25">
      <c r="A16" s="22">
        <f>N!C22</f>
        <v>2</v>
      </c>
      <c r="B16" s="1" t="str">
        <f>N!A15</f>
        <v>NEW HAMPSHIRE</v>
      </c>
      <c r="C16" s="2">
        <f>N!G22</f>
        <v>0.97499999999999998</v>
      </c>
      <c r="D16" s="1">
        <f>N!BP22</f>
        <v>0</v>
      </c>
      <c r="E16" s="1">
        <f>N!BQ22</f>
        <v>15</v>
      </c>
      <c r="F16" s="1">
        <f>N!BR22</f>
        <v>0</v>
      </c>
      <c r="G16" s="72">
        <f>N!I22</f>
        <v>24</v>
      </c>
      <c r="H16" s="1">
        <f t="shared" si="0"/>
        <v>39</v>
      </c>
      <c r="I16" s="1">
        <f>N!F22</f>
        <v>40</v>
      </c>
      <c r="J16" s="1">
        <f>N!J22</f>
        <v>0</v>
      </c>
      <c r="K16" s="1">
        <f t="shared" si="1"/>
        <v>0</v>
      </c>
      <c r="L16" s="62"/>
    </row>
    <row r="17" spans="1:12" x14ac:dyDescent="0.25">
      <c r="A17" s="22">
        <f>M!C34</f>
        <v>8</v>
      </c>
      <c r="B17" s="55" t="str">
        <f>M!A24</f>
        <v>MICHIGAN</v>
      </c>
      <c r="C17" s="2">
        <f>M!G34</f>
        <v>0.71008403361344541</v>
      </c>
      <c r="D17" s="1">
        <f>M!BP34</f>
        <v>3</v>
      </c>
      <c r="E17" s="1">
        <f>M!BQ34</f>
        <v>48</v>
      </c>
      <c r="F17" s="1">
        <f>M!BR34</f>
        <v>0</v>
      </c>
      <c r="G17" s="72">
        <f>M!I34</f>
        <v>118</v>
      </c>
      <c r="H17" s="1">
        <f t="shared" si="0"/>
        <v>169</v>
      </c>
      <c r="I17" s="1">
        <f>M!F34</f>
        <v>238</v>
      </c>
      <c r="J17" s="1">
        <f>M!J34</f>
        <v>1</v>
      </c>
      <c r="K17" s="1">
        <f t="shared" si="1"/>
        <v>3</v>
      </c>
      <c r="L17" s="61"/>
    </row>
    <row r="18" spans="1:12" x14ac:dyDescent="0.25">
      <c r="A18" s="54">
        <f>F!C24</f>
        <v>19</v>
      </c>
      <c r="B18" s="55" t="str">
        <f>F!A3</f>
        <v>FLORIDA</v>
      </c>
      <c r="C18" s="87">
        <f>F!G24</f>
        <v>0.79041916167664672</v>
      </c>
      <c r="D18" s="56">
        <f>F!BP24</f>
        <v>18</v>
      </c>
      <c r="E18" s="56">
        <f>F!BQ24</f>
        <v>152</v>
      </c>
      <c r="F18" s="56">
        <f>F!BR24</f>
        <v>2</v>
      </c>
      <c r="G18" s="85">
        <f>F!I24</f>
        <v>226</v>
      </c>
      <c r="H18" s="56">
        <f t="shared" si="0"/>
        <v>398</v>
      </c>
      <c r="I18" s="56">
        <f>F!F24</f>
        <v>501</v>
      </c>
      <c r="J18" s="56">
        <f>F!J24</f>
        <v>2</v>
      </c>
      <c r="K18" s="56">
        <f t="shared" si="1"/>
        <v>20</v>
      </c>
      <c r="L18" s="63"/>
    </row>
    <row r="19" spans="1:12" x14ac:dyDescent="0.25">
      <c r="A19" s="22">
        <f>M!C77</f>
        <v>10</v>
      </c>
      <c r="B19" s="1" t="str">
        <f>M!A65</f>
        <v>MISSOURI</v>
      </c>
      <c r="C19" s="2">
        <f>M!G77</f>
        <v>0.70570570570570568</v>
      </c>
      <c r="D19" s="1">
        <f>M!BP77</f>
        <v>11</v>
      </c>
      <c r="E19" s="1">
        <f>M!BQ77</f>
        <v>48</v>
      </c>
      <c r="F19" s="1">
        <f>M!BR77</f>
        <v>2</v>
      </c>
      <c r="G19" s="72">
        <f>M!I77</f>
        <v>175</v>
      </c>
      <c r="H19" s="1">
        <f t="shared" si="0"/>
        <v>236</v>
      </c>
      <c r="I19" s="1">
        <f>M!F77</f>
        <v>333</v>
      </c>
      <c r="J19" s="1">
        <f>M!J77</f>
        <v>2</v>
      </c>
      <c r="K19" s="1">
        <f t="shared" si="1"/>
        <v>13</v>
      </c>
      <c r="L19" s="61"/>
    </row>
    <row r="20" spans="1:12" x14ac:dyDescent="0.25">
      <c r="A20" s="22">
        <f>W!C32</f>
        <v>10</v>
      </c>
      <c r="B20" s="1" t="str">
        <f>W!A19</f>
        <v>WISCONSIN</v>
      </c>
      <c r="C20" s="2">
        <f>W!G32</f>
        <v>0.83984375</v>
      </c>
      <c r="D20" s="1">
        <f>W!BP32</f>
        <v>11</v>
      </c>
      <c r="E20" s="1">
        <f>W!BQ32</f>
        <v>87</v>
      </c>
      <c r="F20" s="1">
        <f>W!BR32</f>
        <v>0</v>
      </c>
      <c r="G20" s="72">
        <f>W!I32</f>
        <v>117</v>
      </c>
      <c r="H20" s="1">
        <f t="shared" si="0"/>
        <v>215</v>
      </c>
      <c r="I20" s="1">
        <f>W!F32</f>
        <v>256</v>
      </c>
      <c r="J20" s="1">
        <f>W!J32</f>
        <v>1</v>
      </c>
      <c r="K20" s="1">
        <f t="shared" si="1"/>
        <v>11</v>
      </c>
      <c r="L20" s="62"/>
    </row>
    <row r="21" spans="1:12" x14ac:dyDescent="0.25">
      <c r="A21" s="22">
        <f>N!C40</f>
        <v>5</v>
      </c>
      <c r="B21" s="1" t="str">
        <f>N!A33</f>
        <v>NEW MEXICO</v>
      </c>
      <c r="C21" s="2">
        <f>N!G40</f>
        <v>0.55905511811023623</v>
      </c>
      <c r="D21" s="1">
        <f>N!BP40</f>
        <v>0</v>
      </c>
      <c r="E21" s="1">
        <f>N!BQ40</f>
        <v>0</v>
      </c>
      <c r="F21" s="1">
        <f>N!BR40</f>
        <v>0</v>
      </c>
      <c r="G21" s="72">
        <f>N!I40</f>
        <v>71</v>
      </c>
      <c r="H21" s="1">
        <f t="shared" si="0"/>
        <v>71</v>
      </c>
      <c r="I21" s="1">
        <f>N!F40</f>
        <v>127</v>
      </c>
      <c r="J21" s="1">
        <f>N!J40</f>
        <v>0</v>
      </c>
      <c r="K21" s="1">
        <f t="shared" si="1"/>
        <v>0</v>
      </c>
      <c r="L21" s="62"/>
    </row>
    <row r="22" spans="1:12" x14ac:dyDescent="0.25">
      <c r="A22" s="22">
        <f>S!C11</f>
        <v>6</v>
      </c>
      <c r="B22" s="1" t="str">
        <f>S!A3</f>
        <v>SOUTH CAROLINA</v>
      </c>
      <c r="C22" s="2">
        <f>S!G11</f>
        <v>0.77040816326530615</v>
      </c>
      <c r="D22" s="1">
        <f>S!BP11</f>
        <v>5</v>
      </c>
      <c r="E22" s="1">
        <f>S!BQ11</f>
        <v>25</v>
      </c>
      <c r="F22" s="1">
        <f>S!BR11</f>
        <v>5</v>
      </c>
      <c r="G22" s="72">
        <f>S!I11</f>
        <v>105</v>
      </c>
      <c r="H22" s="1">
        <f t="shared" si="0"/>
        <v>140</v>
      </c>
      <c r="I22" s="1">
        <f>S!F11</f>
        <v>196</v>
      </c>
      <c r="J22" s="1">
        <f>S!J11</f>
        <v>4</v>
      </c>
      <c r="K22" s="1">
        <f t="shared" si="1"/>
        <v>10</v>
      </c>
      <c r="L22" s="62"/>
    </row>
    <row r="23" spans="1:12" x14ac:dyDescent="0.25">
      <c r="A23" s="22">
        <v>3</v>
      </c>
      <c r="B23" s="1" t="s">
        <v>162</v>
      </c>
      <c r="C23" s="2">
        <f>I!G22</f>
        <v>0.58695652173913049</v>
      </c>
      <c r="D23" s="1">
        <f>I!BP22</f>
        <v>1</v>
      </c>
      <c r="E23" s="1">
        <f>I!BQ22</f>
        <v>8</v>
      </c>
      <c r="F23" s="1">
        <f>I!BR22</f>
        <v>1</v>
      </c>
      <c r="G23" s="72">
        <f>I!I22</f>
        <v>45</v>
      </c>
      <c r="H23" s="1">
        <f t="shared" si="0"/>
        <v>55</v>
      </c>
      <c r="I23" s="1">
        <f>I!F22</f>
        <v>92</v>
      </c>
      <c r="J23" s="72">
        <f>I!J22</f>
        <v>2</v>
      </c>
      <c r="K23" s="1">
        <f t="shared" si="1"/>
        <v>2</v>
      </c>
      <c r="L23" s="62"/>
    </row>
    <row r="24" spans="1:12" x14ac:dyDescent="0.25">
      <c r="A24" s="22">
        <f>I!C11</f>
        <v>6</v>
      </c>
      <c r="B24" s="1" t="str">
        <f>I!A3</f>
        <v>ILLINOIS</v>
      </c>
      <c r="C24" s="2">
        <f>I!G11</f>
        <v>0.59649122807017541</v>
      </c>
      <c r="D24" s="1">
        <f>I!BK11</f>
        <v>0</v>
      </c>
      <c r="E24" s="1">
        <f>I!BQ11</f>
        <v>0</v>
      </c>
      <c r="F24" s="1">
        <f>I!BR11</f>
        <v>1</v>
      </c>
      <c r="G24" s="72">
        <f>I!I11</f>
        <v>101</v>
      </c>
      <c r="H24" s="1">
        <f t="shared" si="0"/>
        <v>102</v>
      </c>
      <c r="I24" s="1">
        <f>I!F11</f>
        <v>171</v>
      </c>
      <c r="J24" s="1">
        <f>I!J11</f>
        <v>1</v>
      </c>
      <c r="K24" s="1">
        <f t="shared" si="1"/>
        <v>1</v>
      </c>
      <c r="L24" s="62"/>
    </row>
    <row r="25" spans="1:12" x14ac:dyDescent="0.25">
      <c r="A25" s="22">
        <f>M!C63</f>
        <v>6</v>
      </c>
      <c r="B25" s="1" t="str">
        <f>M!A55</f>
        <v>MISSISSIPPI</v>
      </c>
      <c r="C25" s="2">
        <f>M!G63</f>
        <v>0.73142857142857143</v>
      </c>
      <c r="D25" s="1">
        <f>M!BP63</f>
        <v>4</v>
      </c>
      <c r="E25" s="1">
        <f>M!BQ63</f>
        <v>12</v>
      </c>
      <c r="F25" s="1">
        <f>M!BR63</f>
        <v>2</v>
      </c>
      <c r="G25" s="72">
        <f>M!I63</f>
        <v>110</v>
      </c>
      <c r="H25" s="1">
        <f t="shared" si="0"/>
        <v>128</v>
      </c>
      <c r="I25" s="1">
        <f>M!F63</f>
        <v>175</v>
      </c>
      <c r="J25" s="1">
        <f>M!J63</f>
        <v>5</v>
      </c>
      <c r="K25" s="1">
        <f t="shared" si="1"/>
        <v>6</v>
      </c>
      <c r="L25" s="61"/>
    </row>
    <row r="26" spans="1:12" x14ac:dyDescent="0.25">
      <c r="A26" s="22">
        <f>P!C32</f>
        <v>13</v>
      </c>
      <c r="B26" s="1" t="str">
        <f>P!A16</f>
        <v>PENNSYLVANIA</v>
      </c>
      <c r="C26" s="2">
        <f>P!G32</f>
        <v>0.79411764705882348</v>
      </c>
      <c r="D26" s="1">
        <f>P!BP32</f>
        <v>10</v>
      </c>
      <c r="E26" s="1">
        <f>P!BQ32</f>
        <v>104</v>
      </c>
      <c r="F26" s="1">
        <f>P!BR32</f>
        <v>1</v>
      </c>
      <c r="G26" s="1">
        <f>P!I32</f>
        <v>211</v>
      </c>
      <c r="H26" s="1">
        <f t="shared" si="0"/>
        <v>326</v>
      </c>
      <c r="I26" s="1">
        <f>P!F32</f>
        <v>408</v>
      </c>
      <c r="J26" s="1">
        <f>P!J32</f>
        <v>6</v>
      </c>
      <c r="K26" s="1">
        <f t="shared" si="1"/>
        <v>11</v>
      </c>
      <c r="L26" s="62"/>
    </row>
    <row r="27" spans="1:12" x14ac:dyDescent="0.25">
      <c r="A27" s="22">
        <f>T!C24</f>
        <v>11</v>
      </c>
      <c r="B27" s="1" t="str">
        <f>T!A11</f>
        <v>TEXAS</v>
      </c>
      <c r="C27" s="2">
        <f>T!G24</f>
        <v>0.62745098039215685</v>
      </c>
      <c r="D27" s="1">
        <f>T!BP24</f>
        <v>20</v>
      </c>
      <c r="E27" s="1">
        <f>T!BQ24</f>
        <v>34</v>
      </c>
      <c r="F27" s="1">
        <f>T!BR24</f>
        <v>0</v>
      </c>
      <c r="G27" s="72">
        <f>T!I24</f>
        <v>202</v>
      </c>
      <c r="H27" s="1">
        <f t="shared" si="0"/>
        <v>256</v>
      </c>
      <c r="I27" s="1">
        <f>T!F24</f>
        <v>408</v>
      </c>
      <c r="J27" s="1">
        <f>T!J24</f>
        <v>9</v>
      </c>
      <c r="K27" s="1">
        <f t="shared" si="1"/>
        <v>20</v>
      </c>
      <c r="L27" s="62"/>
    </row>
    <row r="28" spans="1:12" x14ac:dyDescent="0.25">
      <c r="A28" s="22">
        <f>W!C12</f>
        <v>7</v>
      </c>
      <c r="B28" s="1" t="str">
        <f>W!A3</f>
        <v>WASHINGTON</v>
      </c>
      <c r="C28" s="2">
        <f>W!G12</f>
        <v>0.70476190476190481</v>
      </c>
      <c r="D28" s="1">
        <f>W!BP12</f>
        <v>6</v>
      </c>
      <c r="E28" s="1">
        <f>W!BQ12</f>
        <v>24</v>
      </c>
      <c r="F28" s="1">
        <f>W!BR12</f>
        <v>0</v>
      </c>
      <c r="G28" s="72">
        <f>W!I12</f>
        <v>116</v>
      </c>
      <c r="H28" s="1">
        <f t="shared" si="0"/>
        <v>146</v>
      </c>
      <c r="I28" s="1">
        <f>W!F12</f>
        <v>210</v>
      </c>
      <c r="J28" s="1">
        <f>W!J12</f>
        <v>11</v>
      </c>
      <c r="K28" s="1">
        <f t="shared" si="1"/>
        <v>6</v>
      </c>
      <c r="L28" s="62"/>
    </row>
    <row r="29" spans="1:12" x14ac:dyDescent="0.25">
      <c r="A29" s="22">
        <f>V!C14</f>
        <v>9</v>
      </c>
      <c r="B29" s="1" t="str">
        <f>V!A3</f>
        <v>VIRGINIA</v>
      </c>
      <c r="C29" s="2">
        <f>V!G14</f>
        <v>0.75</v>
      </c>
      <c r="D29" s="1">
        <f>V!BP14</f>
        <v>12</v>
      </c>
      <c r="E29" s="1">
        <f>V!BQ14</f>
        <v>17</v>
      </c>
      <c r="F29" s="1">
        <f>V!BR14</f>
        <v>2</v>
      </c>
      <c r="G29" s="72">
        <f>V!I14</f>
        <v>200</v>
      </c>
      <c r="H29" s="1">
        <f t="shared" si="0"/>
        <v>231</v>
      </c>
      <c r="I29" s="1">
        <f>V!F14</f>
        <v>304</v>
      </c>
      <c r="J29" s="1">
        <f>V!J14</f>
        <v>11</v>
      </c>
      <c r="K29" s="1">
        <f t="shared" si="1"/>
        <v>14</v>
      </c>
      <c r="L29" s="62"/>
    </row>
    <row r="30" spans="1:12" x14ac:dyDescent="0.25">
      <c r="A30" s="22">
        <f>N!C8</f>
        <v>3</v>
      </c>
      <c r="B30" s="1" t="str">
        <f>N!A3</f>
        <v>NEBRASKA</v>
      </c>
      <c r="C30" s="2">
        <f>N!G8</f>
        <v>0.69369369369369371</v>
      </c>
      <c r="D30" s="1">
        <f>N!BP8</f>
        <v>3</v>
      </c>
      <c r="E30" s="1">
        <f>N!BQ8</f>
        <v>5</v>
      </c>
      <c r="F30" s="1">
        <f>N!BR8</f>
        <v>0</v>
      </c>
      <c r="G30" s="72">
        <f>N!I8</f>
        <v>69</v>
      </c>
      <c r="H30" s="1">
        <f t="shared" si="0"/>
        <v>77</v>
      </c>
      <c r="I30" s="1">
        <f>N!F8</f>
        <v>111</v>
      </c>
      <c r="J30" s="1">
        <f>N!J8</f>
        <v>3</v>
      </c>
      <c r="K30" s="1">
        <f t="shared" si="1"/>
        <v>3</v>
      </c>
      <c r="L30" s="62"/>
    </row>
    <row r="31" spans="1:12" x14ac:dyDescent="0.25">
      <c r="A31" s="22">
        <f>N!C69</f>
        <v>13</v>
      </c>
      <c r="B31" s="1" t="str">
        <f>N!A54</f>
        <v>NORTH CAROLINA</v>
      </c>
      <c r="C31" s="2">
        <f>N!G69</f>
        <v>0.70061728395061729</v>
      </c>
      <c r="D31" s="1">
        <f>N!BP69</f>
        <v>32</v>
      </c>
      <c r="E31" s="1">
        <f>N!BQ69</f>
        <v>20</v>
      </c>
      <c r="F31" s="1">
        <f>N!BR69</f>
        <v>1</v>
      </c>
      <c r="G31" s="72">
        <f>N!I69</f>
        <v>177</v>
      </c>
      <c r="H31" s="1">
        <f t="shared" si="0"/>
        <v>230</v>
      </c>
      <c r="I31" s="1">
        <f>N!F69</f>
        <v>324</v>
      </c>
      <c r="J31" s="1">
        <f>N!J69</f>
        <v>9</v>
      </c>
      <c r="K31" s="1">
        <f t="shared" si="1"/>
        <v>33</v>
      </c>
      <c r="L31" s="62"/>
    </row>
    <row r="32" spans="1:12" x14ac:dyDescent="0.25">
      <c r="A32" s="22">
        <f>K!C18</f>
        <v>5</v>
      </c>
      <c r="B32" s="1" t="str">
        <f>K!A11</f>
        <v>KENTUCKY</v>
      </c>
      <c r="C32" s="2">
        <f>K!G18</f>
        <v>0.91584158415841588</v>
      </c>
      <c r="D32" s="1">
        <f>K!BP18</f>
        <v>7</v>
      </c>
      <c r="E32" s="1">
        <f>K!BQ18</f>
        <v>47</v>
      </c>
      <c r="F32" s="1">
        <f>K!BR18</f>
        <v>0</v>
      </c>
      <c r="G32" s="72">
        <f>K!I18</f>
        <v>134</v>
      </c>
      <c r="H32" s="1">
        <f t="shared" si="0"/>
        <v>188</v>
      </c>
      <c r="I32" s="1">
        <f>K!F18</f>
        <v>202</v>
      </c>
      <c r="J32" s="1">
        <f>K!J18</f>
        <v>5</v>
      </c>
      <c r="K32" s="1">
        <f t="shared" si="1"/>
        <v>7</v>
      </c>
      <c r="L32" s="62"/>
    </row>
    <row r="33" spans="1:12" x14ac:dyDescent="0.25">
      <c r="A33" s="22">
        <f>'C'!C15</f>
        <v>10</v>
      </c>
      <c r="B33" s="1" t="str">
        <f>'C'!A3</f>
        <v>CALIFORNIA</v>
      </c>
      <c r="C33" s="2">
        <f>'C'!G15</f>
        <v>0.95226730310262531</v>
      </c>
      <c r="D33" s="1">
        <f>'C'!BP15</f>
        <v>8</v>
      </c>
      <c r="E33" s="1">
        <f>'C'!BQ15</f>
        <v>115</v>
      </c>
      <c r="F33" s="1">
        <f>'C'!BR15</f>
        <v>4</v>
      </c>
      <c r="G33" s="72">
        <f>'C'!I15</f>
        <v>273</v>
      </c>
      <c r="H33" s="1">
        <f t="shared" si="0"/>
        <v>400</v>
      </c>
      <c r="I33" s="1">
        <f>'C'!F15</f>
        <v>419</v>
      </c>
      <c r="J33" s="1">
        <f>'C'!J15</f>
        <v>4</v>
      </c>
      <c r="K33" s="1">
        <f>F33+D33</f>
        <v>12</v>
      </c>
      <c r="L33" s="61"/>
    </row>
    <row r="34" spans="1:12" x14ac:dyDescent="0.25">
      <c r="A34" s="22">
        <f>D!C8</f>
        <v>3</v>
      </c>
      <c r="B34" s="1" t="str">
        <f>D!A3</f>
        <v>DELAWARE</v>
      </c>
      <c r="C34" s="2">
        <f>D!G8</f>
        <v>0.65765765765765771</v>
      </c>
      <c r="D34" s="1">
        <f>D!BP8</f>
        <v>0</v>
      </c>
      <c r="E34" s="1">
        <f>D!BQ8</f>
        <v>0</v>
      </c>
      <c r="F34" s="1">
        <f>D!BR8</f>
        <v>0</v>
      </c>
      <c r="G34" s="72">
        <f>D!I8</f>
        <v>73</v>
      </c>
      <c r="H34" s="1">
        <f t="shared" si="0"/>
        <v>73</v>
      </c>
      <c r="I34" s="1">
        <f>D!F8</f>
        <v>111</v>
      </c>
      <c r="J34" s="1">
        <f>D!J8</f>
        <v>0</v>
      </c>
      <c r="K34" s="1">
        <f t="shared" ref="K34:K40" si="2">D34+F34</f>
        <v>0</v>
      </c>
      <c r="L34" s="61"/>
    </row>
    <row r="35" spans="1:12" x14ac:dyDescent="0.25">
      <c r="A35" s="22">
        <f>M!C13</f>
        <v>8</v>
      </c>
      <c r="B35" s="1" t="str">
        <f>M!A3</f>
        <v>MARYLAND</v>
      </c>
      <c r="C35" s="2">
        <f>M!G13</f>
        <v>0.79513888888888884</v>
      </c>
      <c r="D35" s="1">
        <f>M!BP13</f>
        <v>1</v>
      </c>
      <c r="E35" s="1">
        <f>M!BQ13</f>
        <v>58</v>
      </c>
      <c r="F35" s="1">
        <f>M!BR13</f>
        <v>0</v>
      </c>
      <c r="G35" s="72">
        <f>M!I13</f>
        <v>170</v>
      </c>
      <c r="H35" s="1">
        <f t="shared" si="0"/>
        <v>229</v>
      </c>
      <c r="I35" s="1">
        <f>M!F13</f>
        <v>288</v>
      </c>
      <c r="J35" s="1">
        <f>M!J13</f>
        <v>5</v>
      </c>
      <c r="K35" s="1">
        <f t="shared" si="2"/>
        <v>1</v>
      </c>
      <c r="L35" s="62"/>
    </row>
    <row r="36" spans="1:12" x14ac:dyDescent="0.25">
      <c r="A36" s="22">
        <f>M!C53</f>
        <v>15</v>
      </c>
      <c r="B36" s="1" t="str">
        <f>M!A36</f>
        <v>MINNESOTA</v>
      </c>
      <c r="C36" s="2">
        <f>M!G53</f>
        <v>0.93593314763231195</v>
      </c>
      <c r="D36" s="1">
        <f>M!BP53</f>
        <v>8</v>
      </c>
      <c r="E36" s="1">
        <f>M!BQ53</f>
        <v>135</v>
      </c>
      <c r="F36" s="1">
        <f>M!BR53</f>
        <v>1</v>
      </c>
      <c r="G36" s="72">
        <f>M!I53</f>
        <v>195</v>
      </c>
      <c r="H36" s="1">
        <f t="shared" si="0"/>
        <v>339</v>
      </c>
      <c r="I36" s="1">
        <f>M!F53</f>
        <v>359</v>
      </c>
      <c r="J36" s="1">
        <f>M!J53</f>
        <v>6</v>
      </c>
      <c r="K36" s="1">
        <f t="shared" si="2"/>
        <v>9</v>
      </c>
      <c r="L36" s="61"/>
    </row>
    <row r="37" spans="1:12" x14ac:dyDescent="0.25">
      <c r="A37" s="22">
        <f>A!C27</f>
        <v>8</v>
      </c>
      <c r="B37" s="1" t="str">
        <f>A!A17</f>
        <v>ARIZONA</v>
      </c>
      <c r="C37" s="2">
        <f>A!G27</f>
        <v>0.80780780780780781</v>
      </c>
      <c r="D37" s="1">
        <f>A!BP27</f>
        <v>9</v>
      </c>
      <c r="E37" s="1">
        <f>A!BQ27</f>
        <v>22</v>
      </c>
      <c r="F37" s="1">
        <f>A!BR27</f>
        <v>7</v>
      </c>
      <c r="G37" s="72">
        <f>A!I27</f>
        <v>231</v>
      </c>
      <c r="H37" s="1">
        <f t="shared" si="0"/>
        <v>269</v>
      </c>
      <c r="I37" s="1">
        <f>A!F27</f>
        <v>333</v>
      </c>
      <c r="J37" s="1">
        <f>A!J27</f>
        <v>3</v>
      </c>
      <c r="K37" s="1">
        <f t="shared" si="2"/>
        <v>16</v>
      </c>
      <c r="L37" s="61"/>
    </row>
    <row r="38" spans="1:12" x14ac:dyDescent="0.25">
      <c r="A38" s="22">
        <f>O!C29</f>
        <v>6</v>
      </c>
      <c r="B38" s="1" t="str">
        <f>O!A21</f>
        <v>OKLAHOMA</v>
      </c>
      <c r="C38" s="2">
        <f>O!G29</f>
        <v>0.84615384615384615</v>
      </c>
      <c r="D38" s="1">
        <f>O!BP29</f>
        <v>8</v>
      </c>
      <c r="E38" s="1">
        <f>O!BQ29</f>
        <v>60</v>
      </c>
      <c r="F38" s="1">
        <f>O!BR29</f>
        <v>0</v>
      </c>
      <c r="G38" s="72">
        <f>O!I29</f>
        <v>64</v>
      </c>
      <c r="H38" s="1">
        <f t="shared" si="0"/>
        <v>132</v>
      </c>
      <c r="I38" s="1">
        <f>O!F29</f>
        <v>156</v>
      </c>
      <c r="J38" s="1">
        <f>O!J29</f>
        <v>1</v>
      </c>
      <c r="K38" s="1">
        <f t="shared" si="2"/>
        <v>8</v>
      </c>
      <c r="L38" s="62"/>
    </row>
    <row r="39" spans="1:12" x14ac:dyDescent="0.25">
      <c r="A39" s="22">
        <f>O!C19</f>
        <v>14</v>
      </c>
      <c r="B39" s="1" t="str">
        <f>O!A3</f>
        <v>OHIO</v>
      </c>
      <c r="C39" s="2">
        <f>O!G19</f>
        <v>0.85635359116022103</v>
      </c>
      <c r="D39" s="1">
        <f>O!BP19</f>
        <v>4</v>
      </c>
      <c r="E39" s="1">
        <f>O!BQ19</f>
        <v>43</v>
      </c>
      <c r="F39" s="1">
        <f>O!BR19</f>
        <v>1</v>
      </c>
      <c r="G39" s="72">
        <f>O!I19</f>
        <v>263</v>
      </c>
      <c r="H39" s="1">
        <f t="shared" si="0"/>
        <v>311</v>
      </c>
      <c r="I39" s="1">
        <f>O!F19</f>
        <v>362</v>
      </c>
      <c r="J39" s="1">
        <f>O!J19</f>
        <v>8</v>
      </c>
      <c r="K39" s="1">
        <f t="shared" si="2"/>
        <v>5</v>
      </c>
      <c r="L39" s="62"/>
    </row>
    <row r="40" spans="1:12" x14ac:dyDescent="0.25">
      <c r="A40" s="22">
        <f>P!C14</f>
        <v>9</v>
      </c>
      <c r="B40" s="1" t="str">
        <f>P!A3</f>
        <v>PACIFIC AREAS</v>
      </c>
      <c r="C40" s="2">
        <f>P!G14</f>
        <v>0.86498855835240274</v>
      </c>
      <c r="D40" s="1">
        <f>P!BP14</f>
        <v>7</v>
      </c>
      <c r="E40" s="1">
        <f>P!BQ14</f>
        <v>17</v>
      </c>
      <c r="F40" s="1">
        <f>P!BR14</f>
        <v>1</v>
      </c>
      <c r="G40" s="72">
        <f>P!I14</f>
        <v>355</v>
      </c>
      <c r="H40" s="1">
        <f t="shared" si="0"/>
        <v>380</v>
      </c>
      <c r="I40" s="1">
        <f>P!F14</f>
        <v>437</v>
      </c>
      <c r="J40" s="1">
        <f>P!J14</f>
        <v>5</v>
      </c>
      <c r="K40" s="1">
        <f t="shared" si="2"/>
        <v>8</v>
      </c>
      <c r="L40" s="62"/>
    </row>
    <row r="41" spans="1:12" x14ac:dyDescent="0.25">
      <c r="A41" s="288" t="s">
        <v>228</v>
      </c>
      <c r="B41" s="289"/>
      <c r="C41" s="289"/>
      <c r="D41" s="289"/>
      <c r="E41" s="289"/>
      <c r="F41" s="289"/>
      <c r="G41" s="289"/>
      <c r="H41" s="289"/>
      <c r="I41" s="289"/>
      <c r="J41" s="289"/>
      <c r="K41" s="289"/>
      <c r="L41" s="290"/>
    </row>
    <row r="42" spans="1:12" x14ac:dyDescent="0.25">
      <c r="A42" s="22">
        <v>1</v>
      </c>
      <c r="B42" s="1" t="s">
        <v>298</v>
      </c>
      <c r="C42" s="2">
        <f>+A!G6</f>
        <v>0.88888888888888884</v>
      </c>
      <c r="D42" s="1">
        <f>+A!BP6</f>
        <v>0</v>
      </c>
      <c r="E42" s="1">
        <f>+A!BQ6</f>
        <v>0</v>
      </c>
      <c r="F42" s="1">
        <f>+A!BR6</f>
        <v>0</v>
      </c>
      <c r="G42" s="72">
        <f>+A!I4</f>
        <v>16</v>
      </c>
      <c r="H42" s="1">
        <f t="shared" ref="H42:H57" si="3">SUM(D42:G42)</f>
        <v>16</v>
      </c>
      <c r="I42" s="1">
        <f>+A!F6</f>
        <v>18</v>
      </c>
      <c r="J42" s="1">
        <f>+A!J6</f>
        <v>0</v>
      </c>
      <c r="K42" s="1">
        <f t="shared" ref="K42:K57" si="4">D42+F42</f>
        <v>0</v>
      </c>
      <c r="L42" s="62"/>
    </row>
    <row r="43" spans="1:12" x14ac:dyDescent="0.25">
      <c r="A43" s="22">
        <v>1</v>
      </c>
      <c r="B43" s="1" t="s">
        <v>293</v>
      </c>
      <c r="C43" s="2">
        <f>M!G18</f>
        <v>0.27777777777777779</v>
      </c>
      <c r="D43" s="1">
        <f>M!BP18</f>
        <v>0</v>
      </c>
      <c r="E43" s="1">
        <f>M!BQ18</f>
        <v>0</v>
      </c>
      <c r="F43" s="1">
        <f>M!BR18</f>
        <v>0</v>
      </c>
      <c r="G43" s="72">
        <f>M!I16</f>
        <v>10</v>
      </c>
      <c r="H43" s="1">
        <f t="shared" si="3"/>
        <v>10</v>
      </c>
      <c r="I43" s="1">
        <f>M!F18</f>
        <v>36</v>
      </c>
      <c r="J43" s="1">
        <f>M!J18</f>
        <v>0</v>
      </c>
      <c r="K43" s="1">
        <f t="shared" si="4"/>
        <v>0</v>
      </c>
      <c r="L43" s="61"/>
    </row>
    <row r="44" spans="1:12" s="92" customFormat="1" x14ac:dyDescent="0.25">
      <c r="A44" s="22">
        <v>1</v>
      </c>
      <c r="B44" s="1" t="s">
        <v>384</v>
      </c>
      <c r="C44" s="2">
        <f>I!G13</f>
        <v>0.3125</v>
      </c>
      <c r="D44" s="1">
        <f>I!BP15</f>
        <v>3</v>
      </c>
      <c r="E44" s="1">
        <f>I!BQ15</f>
        <v>0</v>
      </c>
      <c r="F44" s="1">
        <f>I!BR13</f>
        <v>0</v>
      </c>
      <c r="G44" s="72">
        <f>I!I13</f>
        <v>10</v>
      </c>
      <c r="H44" s="1">
        <f t="shared" si="3"/>
        <v>13</v>
      </c>
      <c r="I44" s="1">
        <f>I!F13</f>
        <v>48</v>
      </c>
      <c r="J44" s="72">
        <f>I!J13</f>
        <v>2</v>
      </c>
      <c r="K44" s="1">
        <f t="shared" si="4"/>
        <v>3</v>
      </c>
      <c r="L44" s="62"/>
    </row>
    <row r="45" spans="1:12" s="92" customFormat="1" x14ac:dyDescent="0.25">
      <c r="A45" s="22">
        <v>1</v>
      </c>
      <c r="B45" s="1" t="s">
        <v>370</v>
      </c>
      <c r="C45" s="2">
        <f>N!G16</f>
        <v>0.80769230769230771</v>
      </c>
      <c r="D45" s="1">
        <f>N!BP18</f>
        <v>3</v>
      </c>
      <c r="E45" s="1">
        <f>N!BQ18</f>
        <v>21</v>
      </c>
      <c r="F45" s="1">
        <f>N!BR18</f>
        <v>2</v>
      </c>
      <c r="G45" s="72">
        <f>N!I16</f>
        <v>18</v>
      </c>
      <c r="H45" s="1">
        <f t="shared" si="3"/>
        <v>44</v>
      </c>
      <c r="I45" s="1">
        <f>N!F16</f>
        <v>52</v>
      </c>
      <c r="J45" s="72">
        <f>N!J16</f>
        <v>3</v>
      </c>
      <c r="K45" s="1">
        <f t="shared" si="4"/>
        <v>5</v>
      </c>
      <c r="L45" s="61"/>
    </row>
    <row r="46" spans="1:12" s="92" customFormat="1" x14ac:dyDescent="0.25">
      <c r="A46" s="22">
        <v>1</v>
      </c>
      <c r="B46" s="1" t="str">
        <f>CONCATENATE(A!A8," ",A!C9)</f>
        <v>ALASKA 2</v>
      </c>
      <c r="C46" s="2">
        <f>A!G9</f>
        <v>0.8</v>
      </c>
      <c r="D46" s="1">
        <f>A!BP11</f>
        <v>3</v>
      </c>
      <c r="E46" s="1">
        <f>A!BQ11</f>
        <v>0</v>
      </c>
      <c r="F46" s="1">
        <f>A!BR11</f>
        <v>0</v>
      </c>
      <c r="G46" s="72">
        <f>A!I9</f>
        <v>17</v>
      </c>
      <c r="H46" s="1">
        <f t="shared" si="3"/>
        <v>20</v>
      </c>
      <c r="I46" s="1">
        <f>A!F11</f>
        <v>25</v>
      </c>
      <c r="J46" s="1">
        <f>A!J11</f>
        <v>0</v>
      </c>
      <c r="K46" s="1">
        <f t="shared" si="4"/>
        <v>3</v>
      </c>
      <c r="L46" s="62"/>
    </row>
    <row r="47" spans="1:12" x14ac:dyDescent="0.25">
      <c r="A47" s="22">
        <v>1</v>
      </c>
      <c r="B47" s="1" t="s">
        <v>336</v>
      </c>
      <c r="C47" s="2">
        <f>M!G22</f>
        <v>9.0909090909090912E-2</v>
      </c>
      <c r="D47" s="1">
        <f>M!BP22</f>
        <v>0</v>
      </c>
      <c r="E47" s="1">
        <f>M!BQ22</f>
        <v>0</v>
      </c>
      <c r="F47" s="1">
        <f>M!BR22</f>
        <v>0</v>
      </c>
      <c r="G47" s="72">
        <f>M!I20</f>
        <v>1</v>
      </c>
      <c r="H47" s="1">
        <f t="shared" si="3"/>
        <v>1</v>
      </c>
      <c r="I47" s="1">
        <f>M!F22</f>
        <v>11</v>
      </c>
      <c r="J47" s="1">
        <f>M!J22</f>
        <v>0</v>
      </c>
      <c r="K47" s="1">
        <f t="shared" si="4"/>
        <v>0</v>
      </c>
      <c r="L47" s="61"/>
    </row>
    <row r="48" spans="1:12" x14ac:dyDescent="0.25">
      <c r="A48" s="22">
        <v>1</v>
      </c>
      <c r="B48" s="1" t="s">
        <v>344</v>
      </c>
      <c r="C48" s="2">
        <f>+W!G17</f>
        <v>0.46808510638297873</v>
      </c>
      <c r="D48" s="1">
        <f>+W!BP17</f>
        <v>0</v>
      </c>
      <c r="E48" s="1">
        <f>W!BQ17</f>
        <v>0</v>
      </c>
      <c r="F48" s="1">
        <f>W!BR17</f>
        <v>0</v>
      </c>
      <c r="G48" s="72">
        <f>W!I17</f>
        <v>22</v>
      </c>
      <c r="H48" s="1">
        <f t="shared" si="3"/>
        <v>22</v>
      </c>
      <c r="I48" s="1">
        <f>W!F17</f>
        <v>47</v>
      </c>
      <c r="J48" s="72">
        <f>W!J17</f>
        <v>0</v>
      </c>
      <c r="K48" s="1">
        <f t="shared" si="4"/>
        <v>0</v>
      </c>
      <c r="L48" s="62"/>
    </row>
    <row r="49" spans="1:13" x14ac:dyDescent="0.25">
      <c r="A49" s="22">
        <v>1</v>
      </c>
      <c r="B49" s="1" t="s">
        <v>371</v>
      </c>
      <c r="C49" s="2">
        <f>N!G20</f>
        <v>0.97499999999999998</v>
      </c>
      <c r="D49" s="1">
        <f>N!BP22</f>
        <v>0</v>
      </c>
      <c r="E49" s="1">
        <f>N!BQ22</f>
        <v>15</v>
      </c>
      <c r="F49" s="1">
        <f>N!BR22</f>
        <v>0</v>
      </c>
      <c r="G49" s="72">
        <f>N!I22</f>
        <v>24</v>
      </c>
      <c r="H49" s="1">
        <f t="shared" si="3"/>
        <v>39</v>
      </c>
      <c r="I49" s="1">
        <f>N!F22</f>
        <v>40</v>
      </c>
      <c r="J49" s="72">
        <f>N!J20</f>
        <v>0</v>
      </c>
      <c r="K49" s="1">
        <f t="shared" si="4"/>
        <v>0</v>
      </c>
      <c r="L49" s="61"/>
    </row>
    <row r="50" spans="1:13" x14ac:dyDescent="0.25">
      <c r="A50" s="128">
        <v>1</v>
      </c>
      <c r="B50" s="88" t="s">
        <v>394</v>
      </c>
      <c r="C50" s="89">
        <f>G!G4</f>
        <v>1.1000000000000001</v>
      </c>
      <c r="D50" s="88">
        <f>G!BP6</f>
        <v>3</v>
      </c>
      <c r="E50" s="88">
        <f>G!BQ6</f>
        <v>6</v>
      </c>
      <c r="F50" s="88">
        <f>G!BR6</f>
        <v>0</v>
      </c>
      <c r="G50" s="90">
        <f>+G!I4</f>
        <v>14</v>
      </c>
      <c r="H50" s="88">
        <f t="shared" si="3"/>
        <v>23</v>
      </c>
      <c r="I50" s="88">
        <f>G!F6</f>
        <v>20</v>
      </c>
      <c r="J50" s="90">
        <f>G!J4</f>
        <v>4</v>
      </c>
      <c r="K50" s="88">
        <f t="shared" si="4"/>
        <v>3</v>
      </c>
      <c r="L50" s="129"/>
    </row>
    <row r="51" spans="1:13" x14ac:dyDescent="0.25">
      <c r="A51" s="128">
        <v>1</v>
      </c>
      <c r="B51" s="88" t="s">
        <v>383</v>
      </c>
      <c r="C51" s="89">
        <f>G!G12</f>
        <v>0.57692307692307687</v>
      </c>
      <c r="D51" s="88">
        <f>G!BP14</f>
        <v>2</v>
      </c>
      <c r="E51" s="88">
        <f>G!BQ14</f>
        <v>5</v>
      </c>
      <c r="F51" s="88">
        <f>G!BR14</f>
        <v>0</v>
      </c>
      <c r="G51" s="90">
        <f>G!I12</f>
        <v>23</v>
      </c>
      <c r="H51" s="88">
        <f t="shared" si="3"/>
        <v>30</v>
      </c>
      <c r="I51" s="88">
        <f>G!F12</f>
        <v>52</v>
      </c>
      <c r="J51" s="90">
        <f>G!J12</f>
        <v>0</v>
      </c>
      <c r="K51" s="88">
        <f t="shared" si="4"/>
        <v>2</v>
      </c>
      <c r="L51" s="129"/>
    </row>
    <row r="52" spans="1:13" x14ac:dyDescent="0.25">
      <c r="A52" s="22">
        <v>1</v>
      </c>
      <c r="B52" s="1" t="str">
        <f>CONCATENATE(H!A3," ",H!C4)</f>
        <v>HAWAII 1</v>
      </c>
      <c r="C52" s="2">
        <f>H!G6</f>
        <v>0.6470588235294118</v>
      </c>
      <c r="D52" s="1">
        <f>H!BP6</f>
        <v>0</v>
      </c>
      <c r="E52" s="1">
        <f>H!BQ6</f>
        <v>0</v>
      </c>
      <c r="F52" s="1">
        <f>H!BR6</f>
        <v>0</v>
      </c>
      <c r="G52" s="72">
        <f>H!I4</f>
        <v>11</v>
      </c>
      <c r="H52" s="1">
        <f t="shared" si="3"/>
        <v>11</v>
      </c>
      <c r="I52" s="1">
        <f>H!F6</f>
        <v>17</v>
      </c>
      <c r="J52" s="1">
        <f>H!J6</f>
        <v>0</v>
      </c>
      <c r="K52" s="1">
        <f t="shared" si="4"/>
        <v>0</v>
      </c>
      <c r="L52" s="62"/>
    </row>
    <row r="53" spans="1:13" x14ac:dyDescent="0.25">
      <c r="A53" s="128">
        <v>1</v>
      </c>
      <c r="B53" s="88" t="s">
        <v>382</v>
      </c>
      <c r="C53" s="89">
        <f>G!G8</f>
        <v>0.89473684210526316</v>
      </c>
      <c r="D53" s="88">
        <f>G!BP10</f>
        <v>0</v>
      </c>
      <c r="E53" s="88">
        <f>G!BQ10</f>
        <v>0</v>
      </c>
      <c r="F53" s="88">
        <f>G!BR10</f>
        <v>11</v>
      </c>
      <c r="G53" s="90">
        <f>G!I8</f>
        <v>23</v>
      </c>
      <c r="H53" s="88">
        <f t="shared" si="3"/>
        <v>34</v>
      </c>
      <c r="I53" s="88">
        <f>G!F8</f>
        <v>38</v>
      </c>
      <c r="J53" s="90">
        <f>G!J8</f>
        <v>0</v>
      </c>
      <c r="K53" s="88">
        <f t="shared" si="4"/>
        <v>11</v>
      </c>
      <c r="L53" s="129"/>
    </row>
    <row r="54" spans="1:13" x14ac:dyDescent="0.25">
      <c r="A54" s="22">
        <v>1</v>
      </c>
      <c r="B54" s="1" t="str">
        <f>CONCATENATE(A!A8," ",A!C13)</f>
        <v>ALASKA 3</v>
      </c>
      <c r="C54" s="2">
        <f>A!G15</f>
        <v>0.70370370370370372</v>
      </c>
      <c r="D54" s="1">
        <f>A!BP15</f>
        <v>0</v>
      </c>
      <c r="E54" s="1">
        <f>A!BQ15</f>
        <v>0</v>
      </c>
      <c r="F54" s="1">
        <f>A!BR15</f>
        <v>0</v>
      </c>
      <c r="G54" s="72">
        <f>A!I13</f>
        <v>19</v>
      </c>
      <c r="H54" s="1">
        <f t="shared" si="3"/>
        <v>19</v>
      </c>
      <c r="I54" s="1">
        <f>A!F15</f>
        <v>27</v>
      </c>
      <c r="J54" s="1">
        <f>A!J15</f>
        <v>0</v>
      </c>
      <c r="K54" s="1">
        <f t="shared" si="4"/>
        <v>0</v>
      </c>
      <c r="L54" s="62"/>
      <c r="M54" s="244"/>
    </row>
    <row r="55" spans="1:13" x14ac:dyDescent="0.25">
      <c r="A55" s="22">
        <v>1</v>
      </c>
      <c r="B55" s="11" t="s">
        <v>340</v>
      </c>
      <c r="C55" s="2">
        <f>N!G11</f>
        <v>1</v>
      </c>
      <c r="D55" s="1">
        <f>N!BP11</f>
        <v>0</v>
      </c>
      <c r="E55" s="1">
        <f>N!BQ11</f>
        <v>0</v>
      </c>
      <c r="F55" s="1">
        <f>N!BR11</f>
        <v>0</v>
      </c>
      <c r="G55" s="72">
        <f>N!I11</f>
        <v>46</v>
      </c>
      <c r="H55" s="1">
        <f t="shared" si="3"/>
        <v>46</v>
      </c>
      <c r="I55" s="1">
        <f>N!F11</f>
        <v>48</v>
      </c>
      <c r="J55" s="72">
        <f>N!J11</f>
        <v>1</v>
      </c>
      <c r="K55" s="1">
        <f t="shared" si="4"/>
        <v>0</v>
      </c>
      <c r="L55" s="61"/>
    </row>
    <row r="56" spans="1:13" x14ac:dyDescent="0.25">
      <c r="A56" s="128">
        <v>1</v>
      </c>
      <c r="B56" s="88" t="s">
        <v>354</v>
      </c>
      <c r="C56" s="89">
        <f>E!G4</f>
        <v>0.97435897435897434</v>
      </c>
      <c r="D56" s="88">
        <f>E!BP6</f>
        <v>1</v>
      </c>
      <c r="E56" s="88">
        <f>E!BQ6</f>
        <v>0</v>
      </c>
      <c r="F56" s="88">
        <f>E!BR6</f>
        <v>1</v>
      </c>
      <c r="G56" s="90">
        <f>E!I4</f>
        <v>74</v>
      </c>
      <c r="H56" s="88">
        <f t="shared" si="3"/>
        <v>76</v>
      </c>
      <c r="I56" s="88">
        <f>E!F4</f>
        <v>78</v>
      </c>
      <c r="J56" s="90">
        <f>E!J4</f>
        <v>0</v>
      </c>
      <c r="K56" s="88">
        <f t="shared" si="4"/>
        <v>2</v>
      </c>
      <c r="L56" s="129"/>
    </row>
    <row r="57" spans="1:13" x14ac:dyDescent="0.25">
      <c r="A57" s="22">
        <v>1</v>
      </c>
      <c r="B57" s="1" t="s">
        <v>362</v>
      </c>
      <c r="C57" s="2">
        <f>M!G80</f>
        <v>0.82558139534883723</v>
      </c>
      <c r="D57" s="1">
        <f>M!BP80</f>
        <v>0</v>
      </c>
      <c r="E57" s="1">
        <f>M!BQ80</f>
        <v>0</v>
      </c>
      <c r="F57" s="1">
        <f>M!BR80</f>
        <v>0</v>
      </c>
      <c r="G57" s="72">
        <f>M!I80</f>
        <v>71</v>
      </c>
      <c r="H57" s="1">
        <f t="shared" si="3"/>
        <v>71</v>
      </c>
      <c r="I57" s="1">
        <f>M!F80</f>
        <v>86</v>
      </c>
      <c r="J57" s="72">
        <f>M!J80</f>
        <v>1</v>
      </c>
      <c r="K57" s="1">
        <f t="shared" si="4"/>
        <v>0</v>
      </c>
      <c r="L57" s="61"/>
    </row>
    <row r="58" spans="1:13" x14ac:dyDescent="0.25">
      <c r="A58" s="19"/>
      <c r="C58" s="37"/>
      <c r="L58" s="64"/>
    </row>
    <row r="59" spans="1:13" x14ac:dyDescent="0.25">
      <c r="A59" s="22"/>
      <c r="B59" s="1" t="s">
        <v>226</v>
      </c>
      <c r="C59" s="2">
        <f>H59/I59</f>
        <v>1</v>
      </c>
      <c r="D59" s="9"/>
      <c r="E59" s="9"/>
      <c r="F59" s="9"/>
      <c r="G59" s="1">
        <v>1563</v>
      </c>
      <c r="H59" s="1">
        <f t="shared" ref="H59" si="5">SUM(D59:G59)</f>
        <v>1563</v>
      </c>
      <c r="I59" s="1">
        <v>1563</v>
      </c>
      <c r="J59" s="9"/>
      <c r="K59" s="1">
        <f>D59+F59</f>
        <v>0</v>
      </c>
      <c r="L59" s="62"/>
    </row>
    <row r="60" spans="1:13" x14ac:dyDescent="0.25">
      <c r="A60" s="19"/>
      <c r="C60" s="37"/>
      <c r="D60" s="31"/>
      <c r="E60" s="31"/>
      <c r="F60" s="31"/>
      <c r="J60" s="31"/>
      <c r="L60" s="64"/>
    </row>
    <row r="61" spans="1:13" x14ac:dyDescent="0.25">
      <c r="A61" s="22">
        <f>SUM(A2:A60)</f>
        <v>277</v>
      </c>
      <c r="B61" s="1" t="s">
        <v>218</v>
      </c>
      <c r="C61" s="2">
        <f>H61/I61</f>
        <v>0.78872962890241505</v>
      </c>
      <c r="D61" s="1">
        <f t="shared" ref="D61:K61" si="6">SUM(D6:D60)</f>
        <v>222</v>
      </c>
      <c r="E61" s="1">
        <f t="shared" si="6"/>
        <v>1389</v>
      </c>
      <c r="F61" s="1">
        <f t="shared" si="6"/>
        <v>58</v>
      </c>
      <c r="G61" s="1">
        <f t="shared" si="6"/>
        <v>6365</v>
      </c>
      <c r="H61" s="1">
        <f t="shared" si="6"/>
        <v>8034</v>
      </c>
      <c r="I61" s="1">
        <f t="shared" si="6"/>
        <v>10186</v>
      </c>
      <c r="J61" s="1">
        <f t="shared" si="6"/>
        <v>127</v>
      </c>
      <c r="K61" s="1">
        <f t="shared" si="6"/>
        <v>280</v>
      </c>
      <c r="L61" s="65"/>
    </row>
    <row r="62" spans="1:13" ht="15.75" thickBot="1" x14ac:dyDescent="0.3">
      <c r="A62" s="40"/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66"/>
    </row>
    <row r="64" spans="1:13" x14ac:dyDescent="0.25">
      <c r="B64" s="38" t="s">
        <v>88</v>
      </c>
      <c r="C64" t="s">
        <v>259</v>
      </c>
    </row>
    <row r="65" spans="2:3" x14ac:dyDescent="0.25">
      <c r="B65" s="38" t="s">
        <v>173</v>
      </c>
      <c r="C65" t="s">
        <v>6</v>
      </c>
    </row>
    <row r="66" spans="2:3" x14ac:dyDescent="0.25">
      <c r="B66" s="38" t="s">
        <v>265</v>
      </c>
      <c r="C66" t="s">
        <v>269</v>
      </c>
    </row>
  </sheetData>
  <sortState xmlns:xlrd2="http://schemas.microsoft.com/office/spreadsheetml/2017/richdata2" ref="A6:L40">
    <sortCondition ref="C6:C40"/>
  </sortState>
  <mergeCells count="3">
    <mergeCell ref="A1:L1"/>
    <mergeCell ref="A3:L3"/>
    <mergeCell ref="A41:L41"/>
  </mergeCells>
  <phoneticPr fontId="9" type="noConversion"/>
  <printOptions horizontalCentered="1" verticalCentered="1"/>
  <pageMargins left="0.7" right="0.7" top="0.75" bottom="0.75" header="0.3" footer="0.3"/>
  <pageSetup scale="6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S26"/>
  <sheetViews>
    <sheetView zoomScale="150" workbookViewId="0">
      <pane xSplit="12" ySplit="2" topLeftCell="AA12" activePane="bottomRight" state="frozen"/>
      <selection activeCell="A19" sqref="A19:XFD48"/>
      <selection pane="topRight" activeCell="A19" sqref="A19:XFD48"/>
      <selection pane="bottomLeft" activeCell="A19" sqref="A19:XFD48"/>
      <selection pane="bottomRight" activeCell="A8" sqref="A8"/>
    </sheetView>
  </sheetViews>
  <sheetFormatPr defaultColWidth="8.85546875" defaultRowHeight="15" x14ac:dyDescent="0.25"/>
  <cols>
    <col min="1" max="1" width="13.85546875" bestFit="1" customWidth="1"/>
    <col min="2" max="2" width="17.28515625" customWidth="1"/>
    <col min="3" max="3" width="4.42578125" customWidth="1"/>
    <col min="4" max="4" width="8.7109375" hidden="1" customWidth="1"/>
    <col min="5" max="5" width="5.42578125" customWidth="1"/>
    <col min="8" max="8" width="5.140625" style="80" customWidth="1"/>
    <col min="9" max="9" width="8" style="80" customWidth="1"/>
    <col min="10" max="10" width="5" style="80" customWidth="1"/>
    <col min="11" max="11" width="5.42578125" customWidth="1"/>
    <col min="12" max="12" width="8.140625" customWidth="1"/>
    <col min="13" max="14" width="3" customWidth="1"/>
    <col min="15" max="15" width="2.85546875" customWidth="1"/>
    <col min="16" max="16" width="7.140625" customWidth="1"/>
    <col min="17" max="17" width="3.85546875" customWidth="1"/>
    <col min="18" max="20" width="3" customWidth="1"/>
    <col min="21" max="21" width="7.28515625" customWidth="1"/>
    <col min="22" max="23" width="3" customWidth="1"/>
    <col min="24" max="24" width="3.85546875" customWidth="1"/>
    <col min="25" max="25" width="3" customWidth="1"/>
    <col min="26" max="26" width="7" customWidth="1"/>
    <col min="27" max="28" width="3" customWidth="1"/>
    <col min="29" max="29" width="2.85546875" customWidth="1"/>
    <col min="30" max="30" width="3" customWidth="1"/>
    <col min="31" max="31" width="7.140625" customWidth="1"/>
    <col min="32" max="32" width="2.85546875" customWidth="1"/>
    <col min="33" max="33" width="3" customWidth="1"/>
    <col min="34" max="34" width="3.85546875" customWidth="1"/>
    <col min="35" max="35" width="3" customWidth="1"/>
    <col min="36" max="36" width="7.140625" customWidth="1"/>
    <col min="37" max="37" width="2.85546875" customWidth="1"/>
    <col min="38" max="38" width="3" customWidth="1"/>
    <col min="39" max="39" width="3.85546875" customWidth="1"/>
    <col min="40" max="40" width="2.85546875" customWidth="1"/>
    <col min="41" max="41" width="8" customWidth="1"/>
    <col min="42" max="43" width="3" customWidth="1"/>
    <col min="44" max="44" width="3.85546875" customWidth="1"/>
    <col min="45" max="45" width="3" customWidth="1"/>
    <col min="46" max="46" width="8" customWidth="1"/>
    <col min="47" max="48" width="3" customWidth="1"/>
    <col min="49" max="49" width="3.85546875" customWidth="1"/>
    <col min="50" max="50" width="3" customWidth="1"/>
    <col min="51" max="51" width="8" customWidth="1"/>
    <col min="52" max="53" width="3" customWidth="1"/>
    <col min="54" max="54" width="3.85546875" customWidth="1"/>
    <col min="55" max="55" width="3" customWidth="1"/>
    <col min="56" max="56" width="7.140625" customWidth="1"/>
    <col min="57" max="58" width="3" customWidth="1"/>
    <col min="59" max="59" width="3.85546875" customWidth="1"/>
    <col min="60" max="60" width="3" customWidth="1"/>
    <col min="61" max="61" width="7.140625" customWidth="1"/>
    <col min="62" max="63" width="3" customWidth="1"/>
    <col min="64" max="64" width="3.85546875" customWidth="1"/>
    <col min="65" max="65" width="3" customWidth="1"/>
    <col min="66" max="66" width="9.85546875" customWidth="1"/>
    <col min="67" max="68" width="3" customWidth="1"/>
    <col min="69" max="69" width="3.85546875" customWidth="1"/>
    <col min="70" max="70" width="3" customWidth="1"/>
    <col min="71" max="71" width="10.5703125" customWidth="1"/>
  </cols>
  <sheetData>
    <row r="1" spans="1:71" x14ac:dyDescent="0.25">
      <c r="A1" s="33"/>
      <c r="B1" s="33"/>
      <c r="C1" s="33"/>
      <c r="D1" s="33"/>
      <c r="E1" s="33"/>
      <c r="F1" s="33"/>
      <c r="G1" s="33"/>
      <c r="H1" s="78"/>
      <c r="I1" s="78"/>
      <c r="J1" s="78"/>
      <c r="K1" s="33"/>
      <c r="L1" s="33"/>
      <c r="M1" s="279" t="s">
        <v>320</v>
      </c>
      <c r="N1" s="280"/>
      <c r="O1" s="280"/>
      <c r="P1" s="281"/>
      <c r="Q1" s="279" t="s">
        <v>121</v>
      </c>
      <c r="R1" s="280"/>
      <c r="S1" s="280"/>
      <c r="T1" s="280"/>
      <c r="U1" s="281"/>
      <c r="V1" s="279" t="s">
        <v>276</v>
      </c>
      <c r="W1" s="280"/>
      <c r="X1" s="280"/>
      <c r="Y1" s="280"/>
      <c r="Z1" s="281"/>
      <c r="AA1" s="279" t="s">
        <v>135</v>
      </c>
      <c r="AB1" s="280"/>
      <c r="AC1" s="280"/>
      <c r="AD1" s="280"/>
      <c r="AE1" s="281"/>
      <c r="AF1" s="279" t="s">
        <v>136</v>
      </c>
      <c r="AG1" s="280"/>
      <c r="AH1" s="280"/>
      <c r="AI1" s="280"/>
      <c r="AJ1" s="281"/>
      <c r="AK1" s="279" t="s">
        <v>70</v>
      </c>
      <c r="AL1" s="280"/>
      <c r="AM1" s="280"/>
      <c r="AN1" s="280"/>
      <c r="AO1" s="281"/>
      <c r="AP1" s="279" t="s">
        <v>71</v>
      </c>
      <c r="AQ1" s="280"/>
      <c r="AR1" s="280"/>
      <c r="AS1" s="280"/>
      <c r="AT1" s="281"/>
      <c r="AU1" s="279" t="s">
        <v>48</v>
      </c>
      <c r="AV1" s="280"/>
      <c r="AW1" s="280"/>
      <c r="AX1" s="280"/>
      <c r="AY1" s="281"/>
      <c r="AZ1" s="279" t="s">
        <v>49</v>
      </c>
      <c r="BA1" s="280"/>
      <c r="BB1" s="280"/>
      <c r="BC1" s="280"/>
      <c r="BD1" s="281"/>
      <c r="BE1" s="279" t="s">
        <v>43</v>
      </c>
      <c r="BF1" s="280"/>
      <c r="BG1" s="280"/>
      <c r="BH1" s="280"/>
      <c r="BI1" s="281"/>
      <c r="BJ1" s="279" t="s">
        <v>212</v>
      </c>
      <c r="BK1" s="280"/>
      <c r="BL1" s="280"/>
      <c r="BM1" s="280"/>
      <c r="BN1" s="281"/>
      <c r="BO1" s="279" t="s">
        <v>300</v>
      </c>
      <c r="BP1" s="280"/>
      <c r="BQ1" s="280"/>
      <c r="BR1" s="280"/>
      <c r="BS1" s="281"/>
    </row>
    <row r="2" spans="1:71" ht="45.75" thickBot="1" x14ac:dyDescent="0.3">
      <c r="A2" s="6" t="s">
        <v>51</v>
      </c>
      <c r="B2" s="6" t="s">
        <v>9</v>
      </c>
      <c r="C2" s="6" t="s">
        <v>60</v>
      </c>
      <c r="D2" s="6" t="s">
        <v>61</v>
      </c>
      <c r="E2" s="73" t="s">
        <v>339</v>
      </c>
      <c r="F2" s="7" t="s">
        <v>154</v>
      </c>
      <c r="G2" s="7" t="s">
        <v>138</v>
      </c>
      <c r="H2" s="79" t="s">
        <v>338</v>
      </c>
      <c r="I2" s="79" t="s">
        <v>337</v>
      </c>
      <c r="J2" s="79" t="s">
        <v>139</v>
      </c>
      <c r="K2" s="6" t="s">
        <v>255</v>
      </c>
      <c r="L2" s="6" t="s">
        <v>165</v>
      </c>
      <c r="M2" s="7" t="s">
        <v>192</v>
      </c>
      <c r="N2" s="7" t="s">
        <v>193</v>
      </c>
      <c r="O2" s="7" t="s">
        <v>108</v>
      </c>
      <c r="P2" s="7" t="s">
        <v>109</v>
      </c>
      <c r="Q2" s="7" t="s">
        <v>110</v>
      </c>
      <c r="R2" s="7" t="s">
        <v>192</v>
      </c>
      <c r="S2" s="7" t="s">
        <v>193</v>
      </c>
      <c r="T2" s="7" t="s">
        <v>108</v>
      </c>
      <c r="U2" s="7" t="s">
        <v>109</v>
      </c>
      <c r="V2" s="7" t="s">
        <v>110</v>
      </c>
      <c r="W2" s="7" t="s">
        <v>192</v>
      </c>
      <c r="X2" s="7" t="s">
        <v>193</v>
      </c>
      <c r="Y2" s="7" t="s">
        <v>108</v>
      </c>
      <c r="Z2" s="7" t="s">
        <v>109</v>
      </c>
      <c r="AA2" s="7" t="s">
        <v>110</v>
      </c>
      <c r="AB2" s="7" t="s">
        <v>192</v>
      </c>
      <c r="AC2" s="7" t="s">
        <v>193</v>
      </c>
      <c r="AD2" s="7" t="s">
        <v>108</v>
      </c>
      <c r="AE2" s="7" t="s">
        <v>109</v>
      </c>
      <c r="AF2" s="7" t="s">
        <v>110</v>
      </c>
      <c r="AG2" s="7" t="s">
        <v>192</v>
      </c>
      <c r="AH2" s="7" t="s">
        <v>193</v>
      </c>
      <c r="AI2" s="7" t="s">
        <v>108</v>
      </c>
      <c r="AJ2" s="7" t="s">
        <v>109</v>
      </c>
      <c r="AK2" s="7" t="s">
        <v>110</v>
      </c>
      <c r="AL2" s="7" t="s">
        <v>192</v>
      </c>
      <c r="AM2" s="7" t="s">
        <v>193</v>
      </c>
      <c r="AN2" s="7" t="s">
        <v>108</v>
      </c>
      <c r="AO2" s="7" t="s">
        <v>109</v>
      </c>
      <c r="AP2" s="7" t="s">
        <v>110</v>
      </c>
      <c r="AQ2" s="7" t="s">
        <v>192</v>
      </c>
      <c r="AR2" s="7" t="s">
        <v>193</v>
      </c>
      <c r="AS2" s="7" t="s">
        <v>108</v>
      </c>
      <c r="AT2" s="7" t="s">
        <v>109</v>
      </c>
      <c r="AU2" s="7" t="s">
        <v>110</v>
      </c>
      <c r="AV2" s="7" t="s">
        <v>192</v>
      </c>
      <c r="AW2" s="7" t="s">
        <v>193</v>
      </c>
      <c r="AX2" s="7" t="s">
        <v>108</v>
      </c>
      <c r="AY2" s="7" t="s">
        <v>109</v>
      </c>
      <c r="AZ2" s="7" t="s">
        <v>110</v>
      </c>
      <c r="BA2" s="7" t="s">
        <v>192</v>
      </c>
      <c r="BB2" s="7" t="s">
        <v>193</v>
      </c>
      <c r="BC2" s="7" t="s">
        <v>108</v>
      </c>
      <c r="BD2" s="7" t="s">
        <v>109</v>
      </c>
      <c r="BE2" s="7" t="s">
        <v>110</v>
      </c>
      <c r="BF2" s="7" t="s">
        <v>192</v>
      </c>
      <c r="BG2" s="7" t="s">
        <v>193</v>
      </c>
      <c r="BH2" s="7" t="s">
        <v>108</v>
      </c>
      <c r="BI2" s="7" t="s">
        <v>109</v>
      </c>
      <c r="BJ2" s="7" t="s">
        <v>110</v>
      </c>
      <c r="BK2" s="7" t="s">
        <v>192</v>
      </c>
      <c r="BL2" s="7" t="s">
        <v>193</v>
      </c>
      <c r="BM2" s="7" t="s">
        <v>108</v>
      </c>
      <c r="BN2" s="7" t="s">
        <v>109</v>
      </c>
      <c r="BO2" s="7" t="s">
        <v>110</v>
      </c>
      <c r="BP2" s="7" t="s">
        <v>192</v>
      </c>
      <c r="BQ2" s="7" t="s">
        <v>193</v>
      </c>
      <c r="BR2" s="7" t="s">
        <v>108</v>
      </c>
      <c r="BS2" s="7" t="s">
        <v>109</v>
      </c>
    </row>
    <row r="3" spans="1:71" x14ac:dyDescent="0.25">
      <c r="A3" s="3" t="s">
        <v>59</v>
      </c>
      <c r="B3" s="4"/>
      <c r="C3" s="4"/>
      <c r="D3" s="4"/>
      <c r="E3" s="4"/>
      <c r="F3" s="4"/>
      <c r="G3" s="5"/>
      <c r="H3" s="77"/>
      <c r="I3" s="77">
        <f>+H3+J3</f>
        <v>0</v>
      </c>
      <c r="J3" s="81"/>
      <c r="K3" s="8">
        <v>2023</v>
      </c>
      <c r="L3" s="8">
        <v>2023</v>
      </c>
      <c r="M3" s="8"/>
      <c r="N3" s="8"/>
      <c r="O3" s="8"/>
      <c r="P3" s="77">
        <f>+H3</f>
        <v>0</v>
      </c>
      <c r="Q3" s="8"/>
      <c r="R3" s="8"/>
      <c r="S3" s="8"/>
      <c r="T3" s="8"/>
      <c r="U3" s="1">
        <f t="shared" ref="U3:U13" si="0">SUM(P3:T3)</f>
        <v>0</v>
      </c>
      <c r="V3" s="8"/>
      <c r="W3" s="8"/>
      <c r="X3" s="8"/>
      <c r="Y3" s="8"/>
      <c r="Z3" s="1">
        <f t="shared" ref="Z3:Z13" si="1">SUM(U3:Y3)</f>
        <v>0</v>
      </c>
      <c r="AA3" s="8"/>
      <c r="AB3" s="8"/>
      <c r="AC3" s="8"/>
      <c r="AD3" s="8"/>
      <c r="AE3" s="1">
        <f t="shared" ref="AE3:AE13" si="2">SUM(Z3:AD3)</f>
        <v>0</v>
      </c>
      <c r="AF3" s="8"/>
      <c r="AG3" s="8"/>
      <c r="AH3" s="8"/>
      <c r="AI3" s="8"/>
      <c r="AJ3" s="1">
        <f t="shared" ref="AJ3:AJ13" si="3">SUM(AE3:AI3)</f>
        <v>0</v>
      </c>
      <c r="AK3" s="8"/>
      <c r="AL3" s="8"/>
      <c r="AM3" s="8"/>
      <c r="AN3" s="8"/>
      <c r="AO3" s="1">
        <f t="shared" ref="AO3:AO13" si="4">SUM(AJ3:AN3)</f>
        <v>0</v>
      </c>
      <c r="AP3" s="8"/>
      <c r="AQ3" s="8"/>
      <c r="AR3" s="8"/>
      <c r="AS3" s="8"/>
      <c r="AT3" s="1">
        <f t="shared" ref="AT3:AT13" si="5">SUM(AO3:AS3)</f>
        <v>0</v>
      </c>
      <c r="AU3" s="8"/>
      <c r="AV3" s="8"/>
      <c r="AW3" s="8"/>
      <c r="AX3" s="8"/>
      <c r="AY3" s="1">
        <f t="shared" ref="AY3:AY13" si="6">SUM(AT3:AX3)</f>
        <v>0</v>
      </c>
      <c r="AZ3" s="8"/>
      <c r="BA3" s="8"/>
      <c r="BB3" s="8"/>
      <c r="BC3" s="8"/>
      <c r="BD3" s="1">
        <f t="shared" ref="BD3:BD13" si="7">SUM(AY3:BC3)</f>
        <v>0</v>
      </c>
      <c r="BE3" s="8"/>
      <c r="BF3" s="8"/>
      <c r="BG3" s="8"/>
      <c r="BH3" s="8"/>
      <c r="BI3" s="1">
        <f t="shared" ref="BI3:BI13" si="8">SUM(BD3:BH3)</f>
        <v>0</v>
      </c>
      <c r="BJ3" s="8"/>
      <c r="BK3" s="8"/>
      <c r="BL3" s="8"/>
      <c r="BM3" s="8"/>
      <c r="BN3" s="1">
        <f t="shared" ref="BN3:BN13" si="9">SUM(BI3:BM3)</f>
        <v>0</v>
      </c>
      <c r="BO3" s="8"/>
      <c r="BP3" s="8"/>
      <c r="BQ3" s="8"/>
      <c r="BR3" s="8"/>
      <c r="BS3" s="1">
        <f t="shared" ref="BS3:BS13" si="10">SUM(BN3:BR3)</f>
        <v>0</v>
      </c>
    </row>
    <row r="4" spans="1:71" s="196" customFormat="1" x14ac:dyDescent="0.25">
      <c r="A4" s="190"/>
      <c r="B4" s="241" t="s">
        <v>210</v>
      </c>
      <c r="C4" s="189">
        <v>7</v>
      </c>
      <c r="D4" s="242">
        <v>1747</v>
      </c>
      <c r="E4" s="243">
        <v>24</v>
      </c>
      <c r="F4" s="190"/>
      <c r="G4" s="202">
        <f>$BS4/E4</f>
        <v>1</v>
      </c>
      <c r="H4" s="203">
        <v>17</v>
      </c>
      <c r="I4" s="203">
        <f t="shared" ref="I4:I13" si="11">+H4+J4</f>
        <v>18</v>
      </c>
      <c r="J4" s="193">
        <v>1</v>
      </c>
      <c r="K4" s="204">
        <v>2023</v>
      </c>
      <c r="L4" s="204">
        <v>2023</v>
      </c>
      <c r="M4" s="194"/>
      <c r="N4" s="194"/>
      <c r="O4" s="194"/>
      <c r="P4" s="192">
        <f t="shared" ref="P4:P13" si="12">H4+SUM(M4:O4)</f>
        <v>17</v>
      </c>
      <c r="Q4" s="194">
        <v>1</v>
      </c>
      <c r="R4" s="194"/>
      <c r="S4" s="194"/>
      <c r="T4" s="194"/>
      <c r="U4" s="190">
        <f t="shared" si="0"/>
        <v>18</v>
      </c>
      <c r="V4" s="194"/>
      <c r="W4" s="194"/>
      <c r="X4" s="194"/>
      <c r="Y4" s="194"/>
      <c r="Z4" s="190">
        <f t="shared" si="1"/>
        <v>18</v>
      </c>
      <c r="AA4" s="194"/>
      <c r="AB4" s="194"/>
      <c r="AC4" s="194"/>
      <c r="AD4" s="194"/>
      <c r="AE4" s="190">
        <f t="shared" si="2"/>
        <v>18</v>
      </c>
      <c r="AF4" s="194"/>
      <c r="AG4" s="194"/>
      <c r="AH4" s="194">
        <v>6</v>
      </c>
      <c r="AI4" s="194"/>
      <c r="AJ4" s="190">
        <f t="shared" si="3"/>
        <v>24</v>
      </c>
      <c r="AK4" s="194"/>
      <c r="AL4" s="194"/>
      <c r="AM4" s="194"/>
      <c r="AN4" s="194"/>
      <c r="AO4" s="190">
        <f t="shared" si="4"/>
        <v>24</v>
      </c>
      <c r="AP4" s="194"/>
      <c r="AQ4" s="194"/>
      <c r="AR4" s="194"/>
      <c r="AS4" s="194"/>
      <c r="AT4" s="190">
        <f t="shared" si="5"/>
        <v>24</v>
      </c>
      <c r="AU4" s="194"/>
      <c r="AV4" s="194"/>
      <c r="AW4" s="194"/>
      <c r="AX4" s="194"/>
      <c r="AY4" s="190">
        <f t="shared" si="6"/>
        <v>24</v>
      </c>
      <c r="AZ4" s="194"/>
      <c r="BA4" s="194"/>
      <c r="BB4" s="194"/>
      <c r="BC4" s="194"/>
      <c r="BD4" s="190">
        <f t="shared" si="7"/>
        <v>24</v>
      </c>
      <c r="BE4" s="194"/>
      <c r="BF4" s="194"/>
      <c r="BG4" s="194"/>
      <c r="BH4" s="194"/>
      <c r="BI4" s="190">
        <f t="shared" si="8"/>
        <v>24</v>
      </c>
      <c r="BJ4" s="194"/>
      <c r="BK4" s="194"/>
      <c r="BL4" s="194"/>
      <c r="BM4" s="194"/>
      <c r="BN4" s="190">
        <f t="shared" si="9"/>
        <v>24</v>
      </c>
      <c r="BO4" s="194"/>
      <c r="BP4" s="194"/>
      <c r="BQ4" s="194"/>
      <c r="BR4" s="194"/>
      <c r="BS4" s="190">
        <f t="shared" si="10"/>
        <v>24</v>
      </c>
    </row>
    <row r="5" spans="1:71" x14ac:dyDescent="0.25">
      <c r="A5" s="130"/>
      <c r="B5" s="130" t="s">
        <v>68</v>
      </c>
      <c r="C5" s="131">
        <v>16</v>
      </c>
      <c r="D5" s="132">
        <v>2333</v>
      </c>
      <c r="E5" s="130">
        <v>44</v>
      </c>
      <c r="F5" s="130"/>
      <c r="G5" s="95">
        <f t="shared" ref="G5:G13" si="13">$BS5/E5</f>
        <v>0.97727272727272729</v>
      </c>
      <c r="H5" s="133">
        <v>22</v>
      </c>
      <c r="I5" s="133">
        <f t="shared" si="11"/>
        <v>23</v>
      </c>
      <c r="J5" s="134">
        <v>1</v>
      </c>
      <c r="K5" s="135">
        <v>2023</v>
      </c>
      <c r="L5" s="8">
        <v>2023</v>
      </c>
      <c r="M5" s="136"/>
      <c r="N5" s="136"/>
      <c r="O5" s="136"/>
      <c r="P5" s="137">
        <f t="shared" si="12"/>
        <v>22</v>
      </c>
      <c r="Q5" s="136"/>
      <c r="R5" s="136"/>
      <c r="S5" s="136"/>
      <c r="T5" s="136"/>
      <c r="U5" s="130">
        <f t="shared" si="0"/>
        <v>22</v>
      </c>
      <c r="V5" s="136"/>
      <c r="W5" s="136"/>
      <c r="X5" s="136"/>
      <c r="Y5" s="136"/>
      <c r="Z5" s="130">
        <f t="shared" si="1"/>
        <v>22</v>
      </c>
      <c r="AA5" s="136"/>
      <c r="AB5" s="136"/>
      <c r="AC5" s="136"/>
      <c r="AD5" s="136"/>
      <c r="AE5" s="130">
        <f t="shared" si="2"/>
        <v>22</v>
      </c>
      <c r="AF5" s="136"/>
      <c r="AG5" s="136"/>
      <c r="AH5" s="136">
        <v>21</v>
      </c>
      <c r="AI5" s="136"/>
      <c r="AJ5" s="130">
        <f t="shared" si="3"/>
        <v>43</v>
      </c>
      <c r="AK5" s="136"/>
      <c r="AL5" s="136"/>
      <c r="AM5" s="136"/>
      <c r="AN5" s="136"/>
      <c r="AO5" s="130">
        <f t="shared" si="4"/>
        <v>43</v>
      </c>
      <c r="AP5" s="136"/>
      <c r="AQ5" s="136"/>
      <c r="AR5" s="136"/>
      <c r="AS5" s="136"/>
      <c r="AT5" s="130">
        <f t="shared" si="5"/>
        <v>43</v>
      </c>
      <c r="AU5" s="136"/>
      <c r="AV5" s="136"/>
      <c r="AW5" s="136"/>
      <c r="AX5" s="136"/>
      <c r="AY5" s="130">
        <f t="shared" si="6"/>
        <v>43</v>
      </c>
      <c r="AZ5" s="136"/>
      <c r="BA5" s="136"/>
      <c r="BB5" s="136"/>
      <c r="BC5" s="136"/>
      <c r="BD5" s="130">
        <f t="shared" si="7"/>
        <v>43</v>
      </c>
      <c r="BE5" s="136"/>
      <c r="BF5" s="136"/>
      <c r="BG5" s="136"/>
      <c r="BH5" s="136"/>
      <c r="BI5" s="130">
        <f t="shared" si="8"/>
        <v>43</v>
      </c>
      <c r="BJ5" s="136"/>
      <c r="BK5" s="136"/>
      <c r="BL5" s="136"/>
      <c r="BM5" s="136"/>
      <c r="BN5" s="130">
        <f t="shared" si="9"/>
        <v>43</v>
      </c>
      <c r="BO5" s="136"/>
      <c r="BP5" s="136"/>
      <c r="BQ5" s="136"/>
      <c r="BR5" s="136"/>
      <c r="BS5" s="130">
        <f t="shared" si="10"/>
        <v>43</v>
      </c>
    </row>
    <row r="6" spans="1:71" s="120" customFormat="1" x14ac:dyDescent="0.25">
      <c r="A6" s="165"/>
      <c r="B6" s="165" t="s">
        <v>69</v>
      </c>
      <c r="C6" s="214">
        <v>19</v>
      </c>
      <c r="D6" s="215">
        <v>9375</v>
      </c>
      <c r="E6" s="165">
        <v>38</v>
      </c>
      <c r="F6" s="165"/>
      <c r="G6" s="169">
        <f t="shared" si="13"/>
        <v>1.1578947368421053</v>
      </c>
      <c r="H6" s="174">
        <v>22</v>
      </c>
      <c r="I6" s="174">
        <f t="shared" si="11"/>
        <v>22</v>
      </c>
      <c r="J6" s="171"/>
      <c r="K6" s="173">
        <v>2023</v>
      </c>
      <c r="L6" s="216">
        <v>2023</v>
      </c>
      <c r="M6" s="173">
        <v>3</v>
      </c>
      <c r="N6" s="173"/>
      <c r="O6" s="173"/>
      <c r="P6" s="174">
        <f t="shared" si="12"/>
        <v>25</v>
      </c>
      <c r="Q6" s="173"/>
      <c r="R6" s="173">
        <v>3</v>
      </c>
      <c r="S6" s="173">
        <v>15</v>
      </c>
      <c r="T6" s="173">
        <v>1</v>
      </c>
      <c r="U6" s="165">
        <f t="shared" si="0"/>
        <v>44</v>
      </c>
      <c r="V6" s="173"/>
      <c r="W6" s="173"/>
      <c r="X6" s="173"/>
      <c r="Y6" s="173"/>
      <c r="Z6" s="165">
        <f t="shared" si="1"/>
        <v>44</v>
      </c>
      <c r="AA6" s="173"/>
      <c r="AB6" s="173"/>
      <c r="AC6" s="173"/>
      <c r="AD6" s="173"/>
      <c r="AE6" s="165">
        <f t="shared" si="2"/>
        <v>44</v>
      </c>
      <c r="AF6" s="173"/>
      <c r="AG6" s="173"/>
      <c r="AH6" s="173"/>
      <c r="AI6" s="173"/>
      <c r="AJ6" s="165">
        <f t="shared" si="3"/>
        <v>44</v>
      </c>
      <c r="AK6" s="173"/>
      <c r="AL6" s="173"/>
      <c r="AM6" s="173"/>
      <c r="AN6" s="173"/>
      <c r="AO6" s="165">
        <f t="shared" si="4"/>
        <v>44</v>
      </c>
      <c r="AP6" s="173"/>
      <c r="AQ6" s="173"/>
      <c r="AR6" s="173"/>
      <c r="AS6" s="173"/>
      <c r="AT6" s="165">
        <f t="shared" si="5"/>
        <v>44</v>
      </c>
      <c r="AU6" s="173"/>
      <c r="AV6" s="173"/>
      <c r="AW6" s="173"/>
      <c r="AX6" s="173"/>
      <c r="AY6" s="165">
        <f t="shared" si="6"/>
        <v>44</v>
      </c>
      <c r="AZ6" s="173"/>
      <c r="BA6" s="173"/>
      <c r="BB6" s="173"/>
      <c r="BC6" s="173"/>
      <c r="BD6" s="165">
        <f t="shared" si="7"/>
        <v>44</v>
      </c>
      <c r="BE6" s="173"/>
      <c r="BF6" s="173"/>
      <c r="BG6" s="173"/>
      <c r="BH6" s="173"/>
      <c r="BI6" s="165">
        <f t="shared" si="8"/>
        <v>44</v>
      </c>
      <c r="BJ6" s="173"/>
      <c r="BK6" s="173"/>
      <c r="BL6" s="173"/>
      <c r="BM6" s="173"/>
      <c r="BN6" s="165">
        <f t="shared" si="9"/>
        <v>44</v>
      </c>
      <c r="BO6" s="173"/>
      <c r="BP6" s="173"/>
      <c r="BQ6" s="173"/>
      <c r="BR6" s="173"/>
      <c r="BS6" s="165">
        <f t="shared" si="10"/>
        <v>44</v>
      </c>
    </row>
    <row r="7" spans="1:71" s="196" customFormat="1" x14ac:dyDescent="0.25">
      <c r="A7" s="247"/>
      <c r="B7" s="247" t="s">
        <v>251</v>
      </c>
      <c r="C7" s="248">
        <v>23</v>
      </c>
      <c r="D7" s="249">
        <v>5057</v>
      </c>
      <c r="E7" s="247">
        <v>15</v>
      </c>
      <c r="F7" s="247"/>
      <c r="G7" s="202">
        <f t="shared" si="13"/>
        <v>1</v>
      </c>
      <c r="H7" s="203">
        <v>6</v>
      </c>
      <c r="I7" s="203">
        <f t="shared" si="11"/>
        <v>6</v>
      </c>
      <c r="J7" s="239"/>
      <c r="K7" s="204">
        <v>2023</v>
      </c>
      <c r="L7" s="204">
        <v>2023</v>
      </c>
      <c r="M7" s="204"/>
      <c r="N7" s="204"/>
      <c r="O7" s="204"/>
      <c r="P7" s="203">
        <f t="shared" si="12"/>
        <v>6</v>
      </c>
      <c r="Q7" s="204"/>
      <c r="R7" s="204"/>
      <c r="S7" s="204"/>
      <c r="T7" s="204"/>
      <c r="U7" s="247">
        <f t="shared" si="0"/>
        <v>6</v>
      </c>
      <c r="V7" s="204"/>
      <c r="W7" s="204"/>
      <c r="X7" s="204"/>
      <c r="Y7" s="204"/>
      <c r="Z7" s="247">
        <f t="shared" si="1"/>
        <v>6</v>
      </c>
      <c r="AA7" s="204"/>
      <c r="AB7" s="204"/>
      <c r="AC7" s="204"/>
      <c r="AD7" s="204"/>
      <c r="AE7" s="247">
        <f t="shared" si="2"/>
        <v>6</v>
      </c>
      <c r="AF7" s="204"/>
      <c r="AG7" s="204"/>
      <c r="AH7" s="204">
        <v>9</v>
      </c>
      <c r="AI7" s="204"/>
      <c r="AJ7" s="247">
        <f t="shared" si="3"/>
        <v>15</v>
      </c>
      <c r="AK7" s="204"/>
      <c r="AL7" s="204"/>
      <c r="AM7" s="204"/>
      <c r="AN7" s="204"/>
      <c r="AO7" s="247">
        <f t="shared" si="4"/>
        <v>15</v>
      </c>
      <c r="AP7" s="204"/>
      <c r="AQ7" s="204"/>
      <c r="AR7" s="204"/>
      <c r="AS7" s="204"/>
      <c r="AT7" s="247">
        <f t="shared" si="5"/>
        <v>15</v>
      </c>
      <c r="AU7" s="204"/>
      <c r="AV7" s="204"/>
      <c r="AW7" s="204"/>
      <c r="AX7" s="204"/>
      <c r="AY7" s="247">
        <f t="shared" si="6"/>
        <v>15</v>
      </c>
      <c r="AZ7" s="204"/>
      <c r="BA7" s="204"/>
      <c r="BB7" s="204"/>
      <c r="BC7" s="204"/>
      <c r="BD7" s="247">
        <f t="shared" si="7"/>
        <v>15</v>
      </c>
      <c r="BE7" s="204"/>
      <c r="BF7" s="204"/>
      <c r="BG7" s="204"/>
      <c r="BH7" s="204"/>
      <c r="BI7" s="247">
        <f t="shared" si="8"/>
        <v>15</v>
      </c>
      <c r="BJ7" s="204"/>
      <c r="BK7" s="204"/>
      <c r="BL7" s="204"/>
      <c r="BM7" s="204"/>
      <c r="BN7" s="247">
        <f t="shared" si="9"/>
        <v>15</v>
      </c>
      <c r="BO7" s="204"/>
      <c r="BP7" s="204"/>
      <c r="BQ7" s="204"/>
      <c r="BR7" s="204"/>
      <c r="BS7" s="247">
        <f t="shared" si="10"/>
        <v>15</v>
      </c>
    </row>
    <row r="8" spans="1:71" x14ac:dyDescent="0.25">
      <c r="A8" s="1"/>
      <c r="B8" s="121" t="s">
        <v>348</v>
      </c>
      <c r="C8" s="12">
        <v>40</v>
      </c>
      <c r="D8" s="10">
        <v>7041</v>
      </c>
      <c r="E8" s="1">
        <v>36</v>
      </c>
      <c r="F8" s="1"/>
      <c r="G8" s="95">
        <f t="shared" si="13"/>
        <v>0.97222222222222221</v>
      </c>
      <c r="H8" s="77">
        <v>24</v>
      </c>
      <c r="I8" s="77">
        <f t="shared" si="11"/>
        <v>24</v>
      </c>
      <c r="J8" s="82"/>
      <c r="K8" s="8">
        <v>2023</v>
      </c>
      <c r="L8" s="8">
        <v>2023</v>
      </c>
      <c r="M8" s="9"/>
      <c r="N8" s="9"/>
      <c r="O8" s="9"/>
      <c r="P8" s="72">
        <f t="shared" si="12"/>
        <v>24</v>
      </c>
      <c r="Q8" s="9"/>
      <c r="R8" s="9"/>
      <c r="S8" s="9"/>
      <c r="T8" s="9"/>
      <c r="U8" s="1">
        <f t="shared" si="0"/>
        <v>24</v>
      </c>
      <c r="V8" s="9"/>
      <c r="W8" s="9">
        <v>1</v>
      </c>
      <c r="X8" s="9">
        <v>10</v>
      </c>
      <c r="Y8" s="9"/>
      <c r="Z8" s="1">
        <f t="shared" si="1"/>
        <v>35</v>
      </c>
      <c r="AA8" s="9"/>
      <c r="AB8" s="9"/>
      <c r="AC8" s="9"/>
      <c r="AD8" s="9"/>
      <c r="AE8" s="1">
        <f t="shared" si="2"/>
        <v>35</v>
      </c>
      <c r="AF8" s="9"/>
      <c r="AG8" s="9"/>
      <c r="AH8" s="9"/>
      <c r="AI8" s="9"/>
      <c r="AJ8" s="1">
        <f t="shared" si="3"/>
        <v>35</v>
      </c>
      <c r="AK8" s="9"/>
      <c r="AL8" s="9"/>
      <c r="AM8" s="9"/>
      <c r="AN8" s="9"/>
      <c r="AO8" s="1">
        <f t="shared" si="4"/>
        <v>35</v>
      </c>
      <c r="AP8" s="9"/>
      <c r="AQ8" s="9"/>
      <c r="AR8" s="9"/>
      <c r="AS8" s="9"/>
      <c r="AT8" s="1">
        <f t="shared" si="5"/>
        <v>35</v>
      </c>
      <c r="AU8" s="9"/>
      <c r="AV8" s="9"/>
      <c r="AW8" s="9"/>
      <c r="AX8" s="9"/>
      <c r="AY8" s="1">
        <f t="shared" si="6"/>
        <v>35</v>
      </c>
      <c r="AZ8" s="9"/>
      <c r="BA8" s="9"/>
      <c r="BB8" s="9"/>
      <c r="BC8" s="9"/>
      <c r="BD8" s="1">
        <f t="shared" si="7"/>
        <v>35</v>
      </c>
      <c r="BE8" s="9"/>
      <c r="BF8" s="9"/>
      <c r="BG8" s="9"/>
      <c r="BH8" s="9"/>
      <c r="BI8" s="1">
        <f t="shared" si="8"/>
        <v>35</v>
      </c>
      <c r="BJ8" s="9"/>
      <c r="BK8" s="9"/>
      <c r="BL8" s="9"/>
      <c r="BM8" s="9"/>
      <c r="BN8" s="1">
        <f t="shared" si="9"/>
        <v>35</v>
      </c>
      <c r="BO8" s="9"/>
      <c r="BP8" s="9"/>
      <c r="BQ8" s="9"/>
      <c r="BR8" s="9"/>
      <c r="BS8" s="1">
        <f t="shared" si="10"/>
        <v>35</v>
      </c>
    </row>
    <row r="9" spans="1:71" x14ac:dyDescent="0.25">
      <c r="A9" s="1"/>
      <c r="B9" s="1" t="s">
        <v>120</v>
      </c>
      <c r="C9" s="12">
        <v>43</v>
      </c>
      <c r="D9" s="10">
        <v>7734</v>
      </c>
      <c r="E9" s="1">
        <v>38</v>
      </c>
      <c r="F9" s="1"/>
      <c r="G9" s="95">
        <f t="shared" si="13"/>
        <v>0.94736842105263153</v>
      </c>
      <c r="H9" s="77">
        <v>24</v>
      </c>
      <c r="I9" s="77">
        <f t="shared" si="11"/>
        <v>25</v>
      </c>
      <c r="J9" s="82">
        <v>1</v>
      </c>
      <c r="K9" s="8">
        <v>2023</v>
      </c>
      <c r="L9" s="8">
        <v>2023</v>
      </c>
      <c r="M9" s="9"/>
      <c r="N9" s="9"/>
      <c r="O9" s="9"/>
      <c r="P9" s="72">
        <f t="shared" si="12"/>
        <v>24</v>
      </c>
      <c r="Q9" s="9">
        <v>1</v>
      </c>
      <c r="R9" s="9"/>
      <c r="S9" s="9"/>
      <c r="T9" s="9">
        <v>1</v>
      </c>
      <c r="U9" s="1">
        <f t="shared" si="0"/>
        <v>26</v>
      </c>
      <c r="V9" s="9"/>
      <c r="W9" s="9"/>
      <c r="X9" s="9"/>
      <c r="Y9" s="9"/>
      <c r="Z9" s="1">
        <f t="shared" si="1"/>
        <v>26</v>
      </c>
      <c r="AA9" s="9"/>
      <c r="AB9" s="9"/>
      <c r="AC9" s="9"/>
      <c r="AD9" s="9"/>
      <c r="AE9" s="1">
        <f t="shared" si="2"/>
        <v>26</v>
      </c>
      <c r="AF9" s="9"/>
      <c r="AG9" s="9"/>
      <c r="AH9" s="9">
        <v>9</v>
      </c>
      <c r="AI9" s="9">
        <v>1</v>
      </c>
      <c r="AJ9" s="1">
        <f t="shared" si="3"/>
        <v>36</v>
      </c>
      <c r="AK9" s="9"/>
      <c r="AL9" s="9"/>
      <c r="AM9" s="9"/>
      <c r="AN9" s="9"/>
      <c r="AO9" s="1">
        <f t="shared" si="4"/>
        <v>36</v>
      </c>
      <c r="AP9" s="9"/>
      <c r="AQ9" s="9"/>
      <c r="AR9" s="9"/>
      <c r="AS9" s="9"/>
      <c r="AT9" s="1">
        <f t="shared" si="5"/>
        <v>36</v>
      </c>
      <c r="AU9" s="9"/>
      <c r="AV9" s="9"/>
      <c r="AW9" s="9"/>
      <c r="AX9" s="9"/>
      <c r="AY9" s="1">
        <f t="shared" si="6"/>
        <v>36</v>
      </c>
      <c r="AZ9" s="9"/>
      <c r="BA9" s="9"/>
      <c r="BB9" s="9"/>
      <c r="BC9" s="9"/>
      <c r="BD9" s="1">
        <f t="shared" si="7"/>
        <v>36</v>
      </c>
      <c r="BE9" s="9"/>
      <c r="BF9" s="9"/>
      <c r="BG9" s="9"/>
      <c r="BH9" s="9"/>
      <c r="BI9" s="1">
        <f t="shared" si="8"/>
        <v>36</v>
      </c>
      <c r="BJ9" s="9"/>
      <c r="BK9" s="9"/>
      <c r="BL9" s="9"/>
      <c r="BM9" s="9"/>
      <c r="BN9" s="1">
        <f t="shared" si="9"/>
        <v>36</v>
      </c>
      <c r="BO9" s="9"/>
      <c r="BP9" s="9"/>
      <c r="BQ9" s="9"/>
      <c r="BR9" s="9"/>
      <c r="BS9" s="1">
        <f t="shared" si="10"/>
        <v>36</v>
      </c>
    </row>
    <row r="10" spans="1:71" x14ac:dyDescent="0.25">
      <c r="A10" s="1"/>
      <c r="B10" s="13" t="s">
        <v>23</v>
      </c>
      <c r="C10" s="12">
        <v>44</v>
      </c>
      <c r="D10" s="10">
        <v>888</v>
      </c>
      <c r="E10" s="1">
        <v>25</v>
      </c>
      <c r="F10" s="1"/>
      <c r="G10" s="95">
        <f t="shared" si="13"/>
        <v>0.92</v>
      </c>
      <c r="H10" s="77">
        <v>17</v>
      </c>
      <c r="I10" s="77">
        <f t="shared" si="11"/>
        <v>17</v>
      </c>
      <c r="J10" s="82"/>
      <c r="K10" s="8">
        <v>2023</v>
      </c>
      <c r="L10" s="8">
        <v>2023</v>
      </c>
      <c r="M10" s="9"/>
      <c r="N10" s="9"/>
      <c r="O10" s="9"/>
      <c r="P10" s="72">
        <f t="shared" si="12"/>
        <v>17</v>
      </c>
      <c r="Q10" s="9"/>
      <c r="R10" s="9"/>
      <c r="S10" s="9"/>
      <c r="T10" s="9"/>
      <c r="U10" s="1">
        <f t="shared" si="0"/>
        <v>17</v>
      </c>
      <c r="V10" s="9"/>
      <c r="W10" s="9"/>
      <c r="X10" s="9"/>
      <c r="Y10" s="9"/>
      <c r="Z10" s="1">
        <f t="shared" si="1"/>
        <v>17</v>
      </c>
      <c r="AA10" s="9"/>
      <c r="AB10" s="9"/>
      <c r="AC10" s="9"/>
      <c r="AD10" s="9"/>
      <c r="AE10" s="1">
        <f t="shared" si="2"/>
        <v>17</v>
      </c>
      <c r="AF10" s="9"/>
      <c r="AG10" s="9"/>
      <c r="AH10" s="9">
        <v>5</v>
      </c>
      <c r="AI10" s="9">
        <v>1</v>
      </c>
      <c r="AJ10" s="1">
        <f t="shared" si="3"/>
        <v>23</v>
      </c>
      <c r="AK10" s="9"/>
      <c r="AL10" s="9"/>
      <c r="AM10" s="9"/>
      <c r="AN10" s="9"/>
      <c r="AO10" s="1">
        <f t="shared" si="4"/>
        <v>23</v>
      </c>
      <c r="AP10" s="9"/>
      <c r="AQ10" s="9"/>
      <c r="AR10" s="9"/>
      <c r="AS10" s="9"/>
      <c r="AT10" s="1">
        <f t="shared" si="5"/>
        <v>23</v>
      </c>
      <c r="AU10" s="9"/>
      <c r="AV10" s="9"/>
      <c r="AW10" s="9"/>
      <c r="AX10" s="9"/>
      <c r="AY10" s="1">
        <f t="shared" si="6"/>
        <v>23</v>
      </c>
      <c r="AZ10" s="9"/>
      <c r="BA10" s="9"/>
      <c r="BB10" s="9"/>
      <c r="BC10" s="9"/>
      <c r="BD10" s="1">
        <f t="shared" si="7"/>
        <v>23</v>
      </c>
      <c r="BE10" s="9"/>
      <c r="BF10" s="9"/>
      <c r="BG10" s="9"/>
      <c r="BH10" s="9"/>
      <c r="BI10" s="1">
        <f t="shared" si="8"/>
        <v>23</v>
      </c>
      <c r="BJ10" s="9"/>
      <c r="BK10" s="9"/>
      <c r="BL10" s="9"/>
      <c r="BM10" s="9"/>
      <c r="BN10" s="1">
        <f t="shared" si="9"/>
        <v>23</v>
      </c>
      <c r="BO10" s="9"/>
      <c r="BP10" s="9"/>
      <c r="BQ10" s="9"/>
      <c r="BR10" s="9"/>
      <c r="BS10" s="1">
        <f t="shared" si="10"/>
        <v>23</v>
      </c>
    </row>
    <row r="11" spans="1:71" s="196" customFormat="1" x14ac:dyDescent="0.25">
      <c r="A11" s="190"/>
      <c r="B11" s="245" t="s">
        <v>207</v>
      </c>
      <c r="C11" s="189">
        <v>61</v>
      </c>
      <c r="D11" s="242">
        <v>9650</v>
      </c>
      <c r="E11" s="190">
        <v>32</v>
      </c>
      <c r="F11" s="190"/>
      <c r="G11" s="202">
        <f t="shared" si="13"/>
        <v>1.03125</v>
      </c>
      <c r="H11" s="203">
        <v>32</v>
      </c>
      <c r="I11" s="203">
        <f t="shared" si="11"/>
        <v>32</v>
      </c>
      <c r="J11" s="193"/>
      <c r="K11" s="204">
        <v>2023</v>
      </c>
      <c r="L11" s="204">
        <v>2023</v>
      </c>
      <c r="M11" s="194"/>
      <c r="N11" s="194"/>
      <c r="O11" s="194"/>
      <c r="P11" s="192">
        <f t="shared" si="12"/>
        <v>32</v>
      </c>
      <c r="Q11" s="194"/>
      <c r="R11" s="194"/>
      <c r="S11" s="194"/>
      <c r="T11" s="194"/>
      <c r="U11" s="190">
        <f t="shared" si="0"/>
        <v>32</v>
      </c>
      <c r="V11" s="194"/>
      <c r="W11" s="194"/>
      <c r="X11" s="194"/>
      <c r="Y11" s="194"/>
      <c r="Z11" s="190">
        <f t="shared" si="1"/>
        <v>32</v>
      </c>
      <c r="AA11" s="194"/>
      <c r="AB11" s="194">
        <v>1</v>
      </c>
      <c r="AC11" s="194"/>
      <c r="AD11" s="194"/>
      <c r="AE11" s="190">
        <f t="shared" si="2"/>
        <v>33</v>
      </c>
      <c r="AF11" s="194"/>
      <c r="AG11" s="194"/>
      <c r="AH11" s="194"/>
      <c r="AI11" s="194"/>
      <c r="AJ11" s="190">
        <f t="shared" si="3"/>
        <v>33</v>
      </c>
      <c r="AK11" s="194"/>
      <c r="AL11" s="194"/>
      <c r="AM11" s="194"/>
      <c r="AN11" s="194"/>
      <c r="AO11" s="190">
        <f t="shared" si="4"/>
        <v>33</v>
      </c>
      <c r="AP11" s="194"/>
      <c r="AQ11" s="194"/>
      <c r="AR11" s="194"/>
      <c r="AS11" s="194"/>
      <c r="AT11" s="190">
        <f t="shared" si="5"/>
        <v>33</v>
      </c>
      <c r="AU11" s="194"/>
      <c r="AV11" s="194"/>
      <c r="AW11" s="194"/>
      <c r="AX11" s="194"/>
      <c r="AY11" s="190">
        <f t="shared" si="6"/>
        <v>33</v>
      </c>
      <c r="AZ11" s="194"/>
      <c r="BA11" s="194"/>
      <c r="BB11" s="194"/>
      <c r="BC11" s="194"/>
      <c r="BD11" s="190">
        <f t="shared" si="7"/>
        <v>33</v>
      </c>
      <c r="BE11" s="194"/>
      <c r="BF11" s="194"/>
      <c r="BG11" s="194"/>
      <c r="BH11" s="194"/>
      <c r="BI11" s="190">
        <f t="shared" si="8"/>
        <v>33</v>
      </c>
      <c r="BJ11" s="194"/>
      <c r="BK11" s="194"/>
      <c r="BL11" s="194"/>
      <c r="BM11" s="194"/>
      <c r="BN11" s="190">
        <f t="shared" si="9"/>
        <v>33</v>
      </c>
      <c r="BO11" s="194"/>
      <c r="BP11" s="194"/>
      <c r="BQ11" s="194"/>
      <c r="BR11" s="194"/>
      <c r="BS11" s="190">
        <f t="shared" si="10"/>
        <v>33</v>
      </c>
    </row>
    <row r="12" spans="1:71" s="92" customFormat="1" x14ac:dyDescent="0.25">
      <c r="A12" s="88"/>
      <c r="B12" s="99" t="s">
        <v>143</v>
      </c>
      <c r="C12" s="93">
        <v>68</v>
      </c>
      <c r="D12" s="94">
        <v>5059</v>
      </c>
      <c r="E12" s="88">
        <v>71</v>
      </c>
      <c r="F12" s="88"/>
      <c r="G12" s="95">
        <f t="shared" si="13"/>
        <v>0.74647887323943662</v>
      </c>
      <c r="H12" s="96">
        <v>53</v>
      </c>
      <c r="I12" s="96">
        <f t="shared" si="11"/>
        <v>53</v>
      </c>
      <c r="J12" s="97"/>
      <c r="K12" s="98">
        <v>2023</v>
      </c>
      <c r="L12" s="8">
        <v>2023</v>
      </c>
      <c r="M12" s="91"/>
      <c r="N12" s="91"/>
      <c r="O12" s="91"/>
      <c r="P12" s="90">
        <f t="shared" si="12"/>
        <v>53</v>
      </c>
      <c r="Q12" s="91"/>
      <c r="R12" s="91"/>
      <c r="S12" s="91"/>
      <c r="T12" s="91"/>
      <c r="U12" s="88">
        <f t="shared" si="0"/>
        <v>53</v>
      </c>
      <c r="V12" s="91"/>
      <c r="W12" s="91"/>
      <c r="X12" s="91"/>
      <c r="Y12" s="91"/>
      <c r="Z12" s="88">
        <f t="shared" si="1"/>
        <v>53</v>
      </c>
      <c r="AA12" s="91"/>
      <c r="AB12" s="91"/>
      <c r="AC12" s="91"/>
      <c r="AD12" s="91"/>
      <c r="AE12" s="88">
        <f t="shared" si="2"/>
        <v>53</v>
      </c>
      <c r="AF12" s="91"/>
      <c r="AG12" s="91"/>
      <c r="AH12" s="91"/>
      <c r="AI12" s="91"/>
      <c r="AJ12" s="88">
        <f t="shared" si="3"/>
        <v>53</v>
      </c>
      <c r="AK12" s="91"/>
      <c r="AL12" s="91"/>
      <c r="AM12" s="91"/>
      <c r="AN12" s="91"/>
      <c r="AO12" s="88">
        <f t="shared" si="4"/>
        <v>53</v>
      </c>
      <c r="AP12" s="91"/>
      <c r="AQ12" s="91"/>
      <c r="AR12" s="91"/>
      <c r="AS12" s="91"/>
      <c r="AT12" s="88">
        <f t="shared" si="5"/>
        <v>53</v>
      </c>
      <c r="AU12" s="91"/>
      <c r="AV12" s="91"/>
      <c r="AW12" s="91"/>
      <c r="AX12" s="91"/>
      <c r="AY12" s="88">
        <f t="shared" si="6"/>
        <v>53</v>
      </c>
      <c r="AZ12" s="91"/>
      <c r="BA12" s="91"/>
      <c r="BB12" s="91"/>
      <c r="BC12" s="91"/>
      <c r="BD12" s="88">
        <f t="shared" si="7"/>
        <v>53</v>
      </c>
      <c r="BE12" s="91"/>
      <c r="BF12" s="91"/>
      <c r="BG12" s="91"/>
      <c r="BH12" s="91"/>
      <c r="BI12" s="88">
        <f t="shared" si="8"/>
        <v>53</v>
      </c>
      <c r="BJ12" s="91"/>
      <c r="BK12" s="91"/>
      <c r="BL12" s="91"/>
      <c r="BM12" s="91"/>
      <c r="BN12" s="88">
        <f t="shared" si="9"/>
        <v>53</v>
      </c>
      <c r="BO12" s="91"/>
      <c r="BP12" s="91"/>
      <c r="BQ12" s="91"/>
      <c r="BR12" s="91"/>
      <c r="BS12" s="88">
        <f t="shared" si="10"/>
        <v>53</v>
      </c>
    </row>
    <row r="13" spans="1:71" x14ac:dyDescent="0.25">
      <c r="A13" s="1"/>
      <c r="B13" s="122" t="s">
        <v>72</v>
      </c>
      <c r="C13" s="12">
        <v>69</v>
      </c>
      <c r="D13" s="10">
        <v>4647</v>
      </c>
      <c r="E13" s="1">
        <v>95</v>
      </c>
      <c r="F13" s="1"/>
      <c r="G13" s="95">
        <f t="shared" si="13"/>
        <v>0.97894736842105268</v>
      </c>
      <c r="H13" s="77">
        <v>52</v>
      </c>
      <c r="I13" s="77">
        <f t="shared" si="11"/>
        <v>53</v>
      </c>
      <c r="J13" s="82">
        <v>1</v>
      </c>
      <c r="K13" s="8">
        <v>2023</v>
      </c>
      <c r="L13" s="8">
        <v>2023</v>
      </c>
      <c r="M13" s="9"/>
      <c r="N13" s="9"/>
      <c r="O13" s="9"/>
      <c r="P13" s="72">
        <f t="shared" si="12"/>
        <v>52</v>
      </c>
      <c r="Q13" s="9"/>
      <c r="R13" s="9"/>
      <c r="S13" s="9"/>
      <c r="T13" s="9"/>
      <c r="U13" s="1">
        <f t="shared" si="0"/>
        <v>52</v>
      </c>
      <c r="V13" s="9"/>
      <c r="W13" s="9"/>
      <c r="X13" s="9"/>
      <c r="Y13" s="9"/>
      <c r="Z13" s="1">
        <f t="shared" si="1"/>
        <v>52</v>
      </c>
      <c r="AA13" s="9">
        <v>1</v>
      </c>
      <c r="AB13" s="9"/>
      <c r="AC13" s="9">
        <v>40</v>
      </c>
      <c r="AD13" s="9"/>
      <c r="AE13" s="1">
        <f t="shared" si="2"/>
        <v>93</v>
      </c>
      <c r="AF13" s="9"/>
      <c r="AG13" s="9"/>
      <c r="AH13" s="9"/>
      <c r="AI13" s="9"/>
      <c r="AJ13" s="1">
        <f t="shared" si="3"/>
        <v>93</v>
      </c>
      <c r="AK13" s="9"/>
      <c r="AL13" s="9"/>
      <c r="AM13" s="9"/>
      <c r="AN13" s="9"/>
      <c r="AO13" s="1">
        <f t="shared" si="4"/>
        <v>93</v>
      </c>
      <c r="AP13" s="9"/>
      <c r="AQ13" s="9"/>
      <c r="AR13" s="9"/>
      <c r="AS13" s="9"/>
      <c r="AT13" s="1">
        <f t="shared" si="5"/>
        <v>93</v>
      </c>
      <c r="AU13" s="9"/>
      <c r="AV13" s="9"/>
      <c r="AW13" s="9"/>
      <c r="AX13" s="9"/>
      <c r="AY13" s="1">
        <f t="shared" si="6"/>
        <v>93</v>
      </c>
      <c r="AZ13" s="9"/>
      <c r="BA13" s="9"/>
      <c r="BB13" s="9"/>
      <c r="BC13" s="9"/>
      <c r="BD13" s="1">
        <f t="shared" si="7"/>
        <v>93</v>
      </c>
      <c r="BE13" s="9"/>
      <c r="BF13" s="9"/>
      <c r="BG13" s="9"/>
      <c r="BH13" s="9"/>
      <c r="BI13" s="1">
        <f t="shared" si="8"/>
        <v>93</v>
      </c>
      <c r="BJ13" s="9"/>
      <c r="BK13" s="9"/>
      <c r="BL13" s="9"/>
      <c r="BM13" s="9"/>
      <c r="BN13" s="1">
        <f t="shared" si="9"/>
        <v>93</v>
      </c>
      <c r="BO13" s="9"/>
      <c r="BP13" s="9"/>
      <c r="BQ13" s="9"/>
      <c r="BR13" s="9"/>
      <c r="BS13" s="1">
        <f t="shared" si="10"/>
        <v>93</v>
      </c>
    </row>
    <row r="14" spans="1:71" s="92" customFormat="1" x14ac:dyDescent="0.25">
      <c r="A14" s="88"/>
      <c r="B14" s="88"/>
      <c r="C14" s="88"/>
      <c r="D14" s="88"/>
      <c r="E14" s="88"/>
      <c r="F14" s="88"/>
      <c r="G14" s="88"/>
      <c r="H14" s="90"/>
      <c r="I14" s="90"/>
      <c r="J14" s="90"/>
      <c r="K14" s="88"/>
      <c r="L14" s="88"/>
      <c r="M14" s="88">
        <f>SUM(M4:M13)</f>
        <v>3</v>
      </c>
      <c r="N14" s="88">
        <f>SUM(N4:N13)</f>
        <v>0</v>
      </c>
      <c r="O14" s="88">
        <f>SUM(O4:O13)</f>
        <v>0</v>
      </c>
      <c r="P14" s="90">
        <f>SUM(P3:P13)</f>
        <v>272</v>
      </c>
      <c r="Q14" s="88">
        <f>SUM(Q3:Q13)</f>
        <v>2</v>
      </c>
      <c r="R14" s="88">
        <f>SUM(R4:R13)</f>
        <v>3</v>
      </c>
      <c r="S14" s="88">
        <f>SUM(S4:S13)</f>
        <v>15</v>
      </c>
      <c r="T14" s="88">
        <f>SUM(T4:T13)</f>
        <v>2</v>
      </c>
      <c r="U14" s="88">
        <f>SUM(U3:U13)</f>
        <v>294</v>
      </c>
      <c r="V14" s="88">
        <f>SUM(V4:V13)</f>
        <v>0</v>
      </c>
      <c r="W14" s="88">
        <f>SUM(W4:W13)</f>
        <v>1</v>
      </c>
      <c r="X14" s="88">
        <f>SUM(X4:X13)</f>
        <v>10</v>
      </c>
      <c r="Y14" s="88">
        <f>SUM(Y4:Y13)</f>
        <v>0</v>
      </c>
      <c r="Z14" s="88">
        <f>SUM(Z3:Z13)</f>
        <v>305</v>
      </c>
      <c r="AA14" s="88">
        <f>SUM(AA4:AA13)</f>
        <v>1</v>
      </c>
      <c r="AB14" s="88">
        <f>SUM(AB4:AB13)</f>
        <v>1</v>
      </c>
      <c r="AC14" s="88">
        <f>SUM(AC4:AC13)</f>
        <v>40</v>
      </c>
      <c r="AD14" s="88">
        <f>SUM(AD4:AD13)</f>
        <v>0</v>
      </c>
      <c r="AE14" s="88">
        <f>SUM(AE3:AE13)</f>
        <v>347</v>
      </c>
      <c r="AF14" s="88">
        <f>SUM(AF4:AF13)</f>
        <v>0</v>
      </c>
      <c r="AG14" s="88">
        <f>SUM(AG4:AG13)</f>
        <v>0</v>
      </c>
      <c r="AH14" s="88">
        <f>SUM(AH4:AH13)</f>
        <v>50</v>
      </c>
      <c r="AI14" s="88">
        <f>SUM(AI4:AI13)</f>
        <v>2</v>
      </c>
      <c r="AJ14" s="88">
        <f>SUM(AJ3:AJ13)</f>
        <v>399</v>
      </c>
      <c r="AK14" s="88">
        <f>SUM(AK4:AK13)</f>
        <v>0</v>
      </c>
      <c r="AL14" s="88">
        <f>SUM(AL4:AL13)</f>
        <v>0</v>
      </c>
      <c r="AM14" s="88">
        <f>SUM(AM4:AM13)</f>
        <v>0</v>
      </c>
      <c r="AN14" s="88">
        <f>SUM(AN4:AN13)</f>
        <v>0</v>
      </c>
      <c r="AO14" s="88">
        <f>SUM(AO3:AO13)</f>
        <v>399</v>
      </c>
      <c r="AP14" s="88">
        <f>SUM(AP4:AP13)</f>
        <v>0</v>
      </c>
      <c r="AQ14" s="88">
        <f>SUM(AQ4:AQ13)</f>
        <v>0</v>
      </c>
      <c r="AR14" s="88">
        <f>SUM(AR4:AR13)</f>
        <v>0</v>
      </c>
      <c r="AS14" s="88">
        <f>SUM(AS4:AS13)</f>
        <v>0</v>
      </c>
      <c r="AT14" s="88">
        <f>SUM(AT3:AT13)</f>
        <v>399</v>
      </c>
      <c r="AU14" s="88">
        <f>SUM(AU4:AU13)</f>
        <v>0</v>
      </c>
      <c r="AV14" s="88">
        <f>SUM(AV4:AV13)</f>
        <v>0</v>
      </c>
      <c r="AW14" s="88">
        <f>SUM(AW4:AW13)</f>
        <v>0</v>
      </c>
      <c r="AX14" s="88">
        <f>SUM(AX4:AX13)</f>
        <v>0</v>
      </c>
      <c r="AY14" s="88">
        <f>SUM(AY3:AY13)</f>
        <v>399</v>
      </c>
      <c r="AZ14" s="88">
        <f>SUM(AZ4:AZ13)</f>
        <v>0</v>
      </c>
      <c r="BA14" s="88">
        <f>SUM(BA4:BA13)</f>
        <v>0</v>
      </c>
      <c r="BB14" s="88">
        <f>SUM(BB4:BB13)</f>
        <v>0</v>
      </c>
      <c r="BC14" s="88">
        <f>SUM(BC4:BC13)</f>
        <v>0</v>
      </c>
      <c r="BD14" s="88">
        <f>SUM(BD3:BD13)</f>
        <v>399</v>
      </c>
      <c r="BE14" s="88">
        <f>SUM(BE4:BE13)</f>
        <v>0</v>
      </c>
      <c r="BF14" s="88">
        <f>SUM(BF4:BF13)</f>
        <v>0</v>
      </c>
      <c r="BG14" s="88">
        <f>SUM(BG4:BG13)</f>
        <v>0</v>
      </c>
      <c r="BH14" s="88">
        <f>SUM(BH4:BH13)</f>
        <v>0</v>
      </c>
      <c r="BI14" s="88">
        <f>SUM(BI3:BI13)</f>
        <v>399</v>
      </c>
      <c r="BJ14" s="88">
        <f>SUM(BJ4:BJ13)</f>
        <v>0</v>
      </c>
      <c r="BK14" s="88">
        <f>SUM(BK4:BK13)</f>
        <v>0</v>
      </c>
      <c r="BL14" s="88">
        <f>SUM(BL4:BL13)</f>
        <v>0</v>
      </c>
      <c r="BM14" s="88">
        <f>SUM(BM4:BM13)</f>
        <v>0</v>
      </c>
      <c r="BN14" s="88">
        <f>SUM(BN3:BN13)</f>
        <v>399</v>
      </c>
      <c r="BO14" s="88">
        <f>SUM(BO4:BO13)</f>
        <v>0</v>
      </c>
      <c r="BP14" s="88">
        <f>SUM(BP4:BP13)</f>
        <v>0</v>
      </c>
      <c r="BQ14" s="88">
        <f>SUM(BQ4:BQ13)</f>
        <v>0</v>
      </c>
      <c r="BR14" s="88">
        <f>SUM(BR4:BR13)</f>
        <v>0</v>
      </c>
      <c r="BS14" s="88">
        <f>SUM(BS3:BS13)</f>
        <v>399</v>
      </c>
    </row>
    <row r="15" spans="1:71" s="92" customFormat="1" x14ac:dyDescent="0.25">
      <c r="A15" s="88"/>
      <c r="B15" s="88" t="s">
        <v>229</v>
      </c>
      <c r="C15" s="88">
        <f>COUNT(C4:C13)</f>
        <v>10</v>
      </c>
      <c r="D15" s="88"/>
      <c r="E15" s="88">
        <f>SUM(E3:E13)</f>
        <v>418</v>
      </c>
      <c r="F15" s="88">
        <f>SUM(E3:E13)+1</f>
        <v>419</v>
      </c>
      <c r="G15" s="89">
        <f>$BS14/F15</f>
        <v>0.95226730310262531</v>
      </c>
      <c r="H15" s="90">
        <f>SUM(H3:H13)</f>
        <v>269</v>
      </c>
      <c r="I15" s="90">
        <f>SUM(I3:I13)</f>
        <v>273</v>
      </c>
      <c r="J15" s="90">
        <f>SUM(J3:J13)</f>
        <v>4</v>
      </c>
      <c r="K15" s="88"/>
      <c r="L15" s="88"/>
      <c r="M15" s="88"/>
      <c r="N15" s="88"/>
      <c r="O15" s="88"/>
      <c r="P15" s="89">
        <f>P14/F15</f>
        <v>0.64916467780429599</v>
      </c>
      <c r="Q15" s="88"/>
      <c r="R15" s="88">
        <f>M14+R14</f>
        <v>6</v>
      </c>
      <c r="S15" s="88">
        <f>N14+S14</f>
        <v>15</v>
      </c>
      <c r="T15" s="88">
        <f>O14+T14</f>
        <v>2</v>
      </c>
      <c r="U15" s="89">
        <f>U14/F15</f>
        <v>0.70167064439140814</v>
      </c>
      <c r="V15" s="88"/>
      <c r="W15" s="88">
        <f>R15+W14</f>
        <v>7</v>
      </c>
      <c r="X15" s="88">
        <f>S15+X14</f>
        <v>25</v>
      </c>
      <c r="Y15" s="88">
        <f>T15+Y14</f>
        <v>2</v>
      </c>
      <c r="Z15" s="89">
        <f>Z14/F15</f>
        <v>0.72792362768496421</v>
      </c>
      <c r="AA15" s="88"/>
      <c r="AB15" s="88">
        <f>W15+AB14</f>
        <v>8</v>
      </c>
      <c r="AC15" s="88">
        <f>X15+AC14</f>
        <v>65</v>
      </c>
      <c r="AD15" s="88">
        <f>Y15+AD14</f>
        <v>2</v>
      </c>
      <c r="AE15" s="89">
        <f>AE14/F15</f>
        <v>0.82816229116945106</v>
      </c>
      <c r="AF15" s="88"/>
      <c r="AG15" s="88">
        <f>AB15+AG14</f>
        <v>8</v>
      </c>
      <c r="AH15" s="88">
        <f>AC15+AH14</f>
        <v>115</v>
      </c>
      <c r="AI15" s="88">
        <f>AD15+AI14</f>
        <v>4</v>
      </c>
      <c r="AJ15" s="89">
        <f>AJ14/F15</f>
        <v>0.95226730310262531</v>
      </c>
      <c r="AK15" s="88"/>
      <c r="AL15" s="88">
        <f>AG15+AL14</f>
        <v>8</v>
      </c>
      <c r="AM15" s="88">
        <f>AH15+AM14</f>
        <v>115</v>
      </c>
      <c r="AN15" s="88">
        <f>AI15+AN14</f>
        <v>4</v>
      </c>
      <c r="AO15" s="89">
        <f>AO14/F15</f>
        <v>0.95226730310262531</v>
      </c>
      <c r="AP15" s="88"/>
      <c r="AQ15" s="88">
        <f>AL15+AQ14</f>
        <v>8</v>
      </c>
      <c r="AR15" s="88">
        <f>AM15+AR14</f>
        <v>115</v>
      </c>
      <c r="AS15" s="88">
        <f>AN15+AS14</f>
        <v>4</v>
      </c>
      <c r="AT15" s="89">
        <f>AT14/F15</f>
        <v>0.95226730310262531</v>
      </c>
      <c r="AU15" s="88"/>
      <c r="AV15" s="88">
        <f>AQ15+AV14</f>
        <v>8</v>
      </c>
      <c r="AW15" s="88">
        <f>AR15+AW14</f>
        <v>115</v>
      </c>
      <c r="AX15" s="88">
        <f>AS15+AX14</f>
        <v>4</v>
      </c>
      <c r="AY15" s="89">
        <f>AY14/F15</f>
        <v>0.95226730310262531</v>
      </c>
      <c r="AZ15" s="88"/>
      <c r="BA15" s="88">
        <f>AV15+BA14</f>
        <v>8</v>
      </c>
      <c r="BB15" s="88">
        <f>AW15+BB14</f>
        <v>115</v>
      </c>
      <c r="BC15" s="88">
        <f>AX15+BC14</f>
        <v>4</v>
      </c>
      <c r="BD15" s="89">
        <f>BD14/F15</f>
        <v>0.95226730310262531</v>
      </c>
      <c r="BE15" s="88"/>
      <c r="BF15" s="88">
        <f>BA15+BF14</f>
        <v>8</v>
      </c>
      <c r="BG15" s="88">
        <f>BB15+BG14</f>
        <v>115</v>
      </c>
      <c r="BH15" s="88">
        <f>BC15+BH14</f>
        <v>4</v>
      </c>
      <c r="BI15" s="89">
        <f>BI14/F15</f>
        <v>0.95226730310262531</v>
      </c>
      <c r="BJ15" s="88"/>
      <c r="BK15" s="88">
        <f>BF15+BK14</f>
        <v>8</v>
      </c>
      <c r="BL15" s="88">
        <f>BG15+BL14</f>
        <v>115</v>
      </c>
      <c r="BM15" s="88">
        <f>BH15+BM14</f>
        <v>4</v>
      </c>
      <c r="BN15" s="89">
        <f>BN14/F15</f>
        <v>0.95226730310262531</v>
      </c>
      <c r="BO15" s="88"/>
      <c r="BP15" s="88">
        <f>BK15+BP14</f>
        <v>8</v>
      </c>
      <c r="BQ15" s="88">
        <f>BL15+BQ14</f>
        <v>115</v>
      </c>
      <c r="BR15" s="88">
        <f>BM15+BR14</f>
        <v>4</v>
      </c>
      <c r="BS15" s="89">
        <f>BS14/F15</f>
        <v>0.95226730310262531</v>
      </c>
    </row>
    <row r="16" spans="1:71" s="92" customFormat="1" x14ac:dyDescent="0.25">
      <c r="H16" s="100"/>
      <c r="I16" s="100"/>
      <c r="J16" s="100"/>
    </row>
    <row r="17" spans="1:71" s="92" customFormat="1" x14ac:dyDescent="0.25">
      <c r="A17" s="101" t="s">
        <v>32</v>
      </c>
      <c r="B17" s="88"/>
      <c r="C17" s="88"/>
      <c r="D17" s="88"/>
      <c r="E17" s="88"/>
      <c r="F17" s="88"/>
      <c r="G17" s="89"/>
      <c r="H17" s="90"/>
      <c r="I17" s="90">
        <f>+H17+J17</f>
        <v>0</v>
      </c>
      <c r="J17" s="97"/>
      <c r="K17" s="91">
        <v>2023</v>
      </c>
      <c r="L17" s="91">
        <v>2023</v>
      </c>
      <c r="M17" s="91"/>
      <c r="N17" s="91"/>
      <c r="O17" s="91"/>
      <c r="P17" s="90">
        <f>+H17</f>
        <v>0</v>
      </c>
      <c r="Q17" s="91"/>
      <c r="R17" s="91"/>
      <c r="S17" s="91"/>
      <c r="T17" s="91"/>
      <c r="U17" s="88">
        <f t="shared" ref="U17:U22" si="14">SUM(P17:T17)</f>
        <v>0</v>
      </c>
      <c r="V17" s="91"/>
      <c r="W17" s="91"/>
      <c r="X17" s="91"/>
      <c r="Y17" s="91"/>
      <c r="Z17" s="88">
        <f t="shared" ref="Z17:Z22" si="15">SUM(U17:Y17)</f>
        <v>0</v>
      </c>
      <c r="AA17" s="91"/>
      <c r="AB17" s="91"/>
      <c r="AC17" s="91"/>
      <c r="AD17" s="91"/>
      <c r="AE17" s="88">
        <f t="shared" ref="AE17:AE22" si="16">SUM(Z17:AD17)</f>
        <v>0</v>
      </c>
      <c r="AF17" s="91"/>
      <c r="AG17" s="91"/>
      <c r="AH17" s="91"/>
      <c r="AI17" s="91"/>
      <c r="AJ17" s="88">
        <f t="shared" ref="AJ17:AJ22" si="17">SUM(AE17:AI17)</f>
        <v>0</v>
      </c>
      <c r="AK17" s="91"/>
      <c r="AL17" s="91"/>
      <c r="AM17" s="91"/>
      <c r="AN17" s="91"/>
      <c r="AO17" s="88">
        <f t="shared" ref="AO17:AO22" si="18">SUM(AJ17:AN17)</f>
        <v>0</v>
      </c>
      <c r="AP17" s="91"/>
      <c r="AQ17" s="91"/>
      <c r="AR17" s="91"/>
      <c r="AS17" s="91"/>
      <c r="AT17" s="88">
        <f t="shared" ref="AT17:AT22" si="19">SUM(AO17:AS17)</f>
        <v>0</v>
      </c>
      <c r="AU17" s="91"/>
      <c r="AV17" s="91"/>
      <c r="AW17" s="91"/>
      <c r="AX17" s="91"/>
      <c r="AY17" s="88">
        <f t="shared" ref="AY17:AY22" si="20">SUM(AT17:AX17)</f>
        <v>0</v>
      </c>
      <c r="AZ17" s="91"/>
      <c r="BA17" s="91"/>
      <c r="BB17" s="91"/>
      <c r="BC17" s="91"/>
      <c r="BD17" s="88">
        <f t="shared" ref="BD17:BD22" si="21">SUM(AY17:BC17)</f>
        <v>0</v>
      </c>
      <c r="BE17" s="91"/>
      <c r="BF17" s="91"/>
      <c r="BG17" s="91"/>
      <c r="BH17" s="91"/>
      <c r="BI17" s="88">
        <f t="shared" ref="BI17:BI22" si="22">SUM(BD17:BH17)</f>
        <v>0</v>
      </c>
      <c r="BJ17" s="91"/>
      <c r="BK17" s="91"/>
      <c r="BL17" s="91"/>
      <c r="BM17" s="91"/>
      <c r="BN17" s="88">
        <f t="shared" ref="BN17:BN22" si="23">SUM(BI17:BM17)</f>
        <v>0</v>
      </c>
      <c r="BO17" s="91"/>
      <c r="BP17" s="91"/>
      <c r="BQ17" s="91"/>
      <c r="BR17" s="91"/>
      <c r="BS17" s="88">
        <f t="shared" ref="BS17:BS22" si="24">SUM(BN17:BR17)</f>
        <v>0</v>
      </c>
    </row>
    <row r="18" spans="1:71" s="92" customFormat="1" x14ac:dyDescent="0.25">
      <c r="A18" s="88"/>
      <c r="B18" s="88" t="s">
        <v>170</v>
      </c>
      <c r="C18" s="93">
        <v>1</v>
      </c>
      <c r="D18" s="94" t="s">
        <v>219</v>
      </c>
      <c r="E18" s="88">
        <v>37</v>
      </c>
      <c r="F18" s="88"/>
      <c r="G18" s="89">
        <f>$BS18/E18</f>
        <v>0.54054054054054057</v>
      </c>
      <c r="H18" s="90">
        <v>18</v>
      </c>
      <c r="I18" s="96">
        <f t="shared" ref="I18:I22" si="25">+H18+J18</f>
        <v>18</v>
      </c>
      <c r="J18" s="97"/>
      <c r="K18" s="91">
        <v>2023</v>
      </c>
      <c r="L18" s="91">
        <v>2023</v>
      </c>
      <c r="M18" s="91"/>
      <c r="N18" s="91"/>
      <c r="O18" s="91"/>
      <c r="P18" s="90">
        <f t="shared" ref="P18:P22" si="26">H18+SUM(M18:O18)</f>
        <v>18</v>
      </c>
      <c r="Q18" s="91"/>
      <c r="R18" s="91"/>
      <c r="S18" s="91"/>
      <c r="T18" s="91"/>
      <c r="U18" s="88">
        <f t="shared" si="14"/>
        <v>18</v>
      </c>
      <c r="V18" s="91"/>
      <c r="W18" s="91"/>
      <c r="X18" s="91"/>
      <c r="Y18" s="91"/>
      <c r="Z18" s="88">
        <f t="shared" si="15"/>
        <v>18</v>
      </c>
      <c r="AA18" s="91"/>
      <c r="AB18" s="91"/>
      <c r="AC18" s="91"/>
      <c r="AD18" s="91"/>
      <c r="AE18" s="88">
        <f t="shared" si="16"/>
        <v>18</v>
      </c>
      <c r="AF18" s="91"/>
      <c r="AG18" s="91">
        <v>2</v>
      </c>
      <c r="AH18" s="91"/>
      <c r="AI18" s="91"/>
      <c r="AJ18" s="88">
        <f t="shared" si="17"/>
        <v>20</v>
      </c>
      <c r="AK18" s="91"/>
      <c r="AL18" s="91"/>
      <c r="AM18" s="91"/>
      <c r="AN18" s="91"/>
      <c r="AO18" s="88">
        <f t="shared" si="18"/>
        <v>20</v>
      </c>
      <c r="AP18" s="91"/>
      <c r="AQ18" s="91"/>
      <c r="AR18" s="91"/>
      <c r="AS18" s="91"/>
      <c r="AT18" s="88">
        <f t="shared" si="19"/>
        <v>20</v>
      </c>
      <c r="AU18" s="91"/>
      <c r="AV18" s="91"/>
      <c r="AW18" s="91"/>
      <c r="AX18" s="91"/>
      <c r="AY18" s="88">
        <f t="shared" si="20"/>
        <v>20</v>
      </c>
      <c r="AZ18" s="91"/>
      <c r="BA18" s="91"/>
      <c r="BB18" s="91"/>
      <c r="BC18" s="91"/>
      <c r="BD18" s="88">
        <f t="shared" si="21"/>
        <v>20</v>
      </c>
      <c r="BE18" s="91"/>
      <c r="BF18" s="91"/>
      <c r="BG18" s="91"/>
      <c r="BH18" s="91"/>
      <c r="BI18" s="88">
        <f t="shared" si="22"/>
        <v>20</v>
      </c>
      <c r="BJ18" s="91"/>
      <c r="BK18" s="91"/>
      <c r="BL18" s="91"/>
      <c r="BM18" s="91"/>
      <c r="BN18" s="88">
        <f t="shared" si="23"/>
        <v>20</v>
      </c>
      <c r="BO18" s="91"/>
      <c r="BP18" s="91"/>
      <c r="BQ18" s="91"/>
      <c r="BR18" s="91"/>
      <c r="BS18" s="88">
        <f t="shared" si="24"/>
        <v>20</v>
      </c>
    </row>
    <row r="19" spans="1:71" s="92" customFormat="1" x14ac:dyDescent="0.25">
      <c r="A19" s="88"/>
      <c r="B19" s="88" t="s">
        <v>188</v>
      </c>
      <c r="C19" s="93">
        <v>2</v>
      </c>
      <c r="D19" s="94">
        <v>3917</v>
      </c>
      <c r="E19" s="88">
        <v>36</v>
      </c>
      <c r="F19" s="88"/>
      <c r="G19" s="89">
        <f t="shared" ref="G19:G22" si="27">$BS19/E19</f>
        <v>0.69444444444444442</v>
      </c>
      <c r="H19" s="90">
        <v>23</v>
      </c>
      <c r="I19" s="96">
        <f t="shared" si="25"/>
        <v>23</v>
      </c>
      <c r="J19" s="97"/>
      <c r="K19" s="91">
        <v>2023</v>
      </c>
      <c r="L19" s="91">
        <v>2023</v>
      </c>
      <c r="M19" s="91"/>
      <c r="N19" s="91">
        <v>2</v>
      </c>
      <c r="O19" s="91"/>
      <c r="P19" s="90">
        <f t="shared" si="26"/>
        <v>25</v>
      </c>
      <c r="Q19" s="91"/>
      <c r="R19" s="91"/>
      <c r="S19" s="91"/>
      <c r="T19" s="91"/>
      <c r="U19" s="88">
        <f t="shared" si="14"/>
        <v>25</v>
      </c>
      <c r="V19" s="91"/>
      <c r="W19" s="91"/>
      <c r="X19" s="91"/>
      <c r="Y19" s="91"/>
      <c r="Z19" s="88">
        <f t="shared" si="15"/>
        <v>25</v>
      </c>
      <c r="AA19" s="91"/>
      <c r="AB19" s="91"/>
      <c r="AC19" s="91"/>
      <c r="AD19" s="91"/>
      <c r="AE19" s="88">
        <f t="shared" si="16"/>
        <v>25</v>
      </c>
      <c r="AF19" s="91"/>
      <c r="AG19" s="91"/>
      <c r="AH19" s="91"/>
      <c r="AI19" s="91"/>
      <c r="AJ19" s="88">
        <f t="shared" si="17"/>
        <v>25</v>
      </c>
      <c r="AK19" s="91"/>
      <c r="AL19" s="91"/>
      <c r="AM19" s="91"/>
      <c r="AN19" s="91"/>
      <c r="AO19" s="88">
        <f t="shared" si="18"/>
        <v>25</v>
      </c>
      <c r="AP19" s="91"/>
      <c r="AQ19" s="91"/>
      <c r="AR19" s="91"/>
      <c r="AS19" s="91"/>
      <c r="AT19" s="88">
        <f t="shared" si="19"/>
        <v>25</v>
      </c>
      <c r="AU19" s="91"/>
      <c r="AV19" s="91"/>
      <c r="AW19" s="91"/>
      <c r="AX19" s="91"/>
      <c r="AY19" s="88">
        <f t="shared" si="20"/>
        <v>25</v>
      </c>
      <c r="AZ19" s="91"/>
      <c r="BA19" s="91"/>
      <c r="BB19" s="91"/>
      <c r="BC19" s="91"/>
      <c r="BD19" s="88">
        <f t="shared" si="21"/>
        <v>25</v>
      </c>
      <c r="BE19" s="91"/>
      <c r="BF19" s="91"/>
      <c r="BG19" s="91"/>
      <c r="BH19" s="91"/>
      <c r="BI19" s="88">
        <f t="shared" si="22"/>
        <v>25</v>
      </c>
      <c r="BJ19" s="91"/>
      <c r="BK19" s="91"/>
      <c r="BL19" s="91"/>
      <c r="BM19" s="91"/>
      <c r="BN19" s="88">
        <f t="shared" si="23"/>
        <v>25</v>
      </c>
      <c r="BO19" s="91"/>
      <c r="BP19" s="91"/>
      <c r="BQ19" s="91"/>
      <c r="BR19" s="91"/>
      <c r="BS19" s="88">
        <f t="shared" si="24"/>
        <v>25</v>
      </c>
    </row>
    <row r="20" spans="1:71" s="92" customFormat="1" x14ac:dyDescent="0.25">
      <c r="A20" s="88"/>
      <c r="B20" s="88" t="s">
        <v>399</v>
      </c>
      <c r="C20" s="93">
        <v>7</v>
      </c>
      <c r="D20" s="94"/>
      <c r="E20" s="88">
        <v>10</v>
      </c>
      <c r="F20" s="88"/>
      <c r="G20" s="89">
        <f t="shared" si="27"/>
        <v>0.4</v>
      </c>
      <c r="H20" s="90">
        <v>4</v>
      </c>
      <c r="I20" s="96"/>
      <c r="J20" s="97"/>
      <c r="K20" s="91"/>
      <c r="L20" s="91">
        <v>2023</v>
      </c>
      <c r="M20" s="91"/>
      <c r="N20" s="91"/>
      <c r="O20" s="91"/>
      <c r="P20" s="90">
        <f t="shared" si="26"/>
        <v>4</v>
      </c>
      <c r="Q20" s="91"/>
      <c r="R20" s="91"/>
      <c r="S20" s="91"/>
      <c r="T20" s="91"/>
      <c r="U20" s="88">
        <f t="shared" si="14"/>
        <v>4</v>
      </c>
      <c r="V20" s="91"/>
      <c r="W20" s="91"/>
      <c r="X20" s="91"/>
      <c r="Y20" s="91"/>
      <c r="Z20" s="88">
        <f t="shared" si="15"/>
        <v>4</v>
      </c>
      <c r="AA20" s="91"/>
      <c r="AB20" s="91"/>
      <c r="AC20" s="91"/>
      <c r="AD20" s="91"/>
      <c r="AE20" s="88">
        <f t="shared" si="16"/>
        <v>4</v>
      </c>
      <c r="AF20" s="91"/>
      <c r="AG20" s="91"/>
      <c r="AH20" s="91"/>
      <c r="AI20" s="91"/>
      <c r="AJ20" s="88">
        <f t="shared" si="17"/>
        <v>4</v>
      </c>
      <c r="AK20" s="91"/>
      <c r="AL20" s="91"/>
      <c r="AM20" s="91"/>
      <c r="AN20" s="91"/>
      <c r="AO20" s="88">
        <f t="shared" si="18"/>
        <v>4</v>
      </c>
      <c r="AP20" s="91"/>
      <c r="AQ20" s="91"/>
      <c r="AR20" s="91"/>
      <c r="AS20" s="91"/>
      <c r="AT20" s="88">
        <f t="shared" si="19"/>
        <v>4</v>
      </c>
      <c r="AU20" s="91"/>
      <c r="AV20" s="91"/>
      <c r="AW20" s="91"/>
      <c r="AX20" s="91"/>
      <c r="AY20" s="88">
        <f t="shared" si="20"/>
        <v>4</v>
      </c>
      <c r="AZ20" s="91"/>
      <c r="BA20" s="91"/>
      <c r="BB20" s="91"/>
      <c r="BC20" s="91"/>
      <c r="BD20" s="88">
        <f t="shared" si="21"/>
        <v>4</v>
      </c>
      <c r="BE20" s="91"/>
      <c r="BF20" s="91"/>
      <c r="BG20" s="91"/>
      <c r="BH20" s="91"/>
      <c r="BI20" s="88">
        <f t="shared" si="22"/>
        <v>4</v>
      </c>
      <c r="BJ20" s="91"/>
      <c r="BK20" s="91"/>
      <c r="BL20" s="91"/>
      <c r="BM20" s="91"/>
      <c r="BN20" s="88">
        <f t="shared" si="23"/>
        <v>4</v>
      </c>
      <c r="BO20" s="91"/>
      <c r="BP20" s="91"/>
      <c r="BQ20" s="91"/>
      <c r="BR20" s="91"/>
      <c r="BS20" s="88">
        <f t="shared" si="24"/>
        <v>4</v>
      </c>
    </row>
    <row r="21" spans="1:71" x14ac:dyDescent="0.25">
      <c r="A21" s="1"/>
      <c r="B21" s="1" t="s">
        <v>209</v>
      </c>
      <c r="C21" s="12">
        <v>14</v>
      </c>
      <c r="D21" s="10" t="s">
        <v>169</v>
      </c>
      <c r="E21" s="1">
        <v>19</v>
      </c>
      <c r="F21" s="1"/>
      <c r="G21" s="89">
        <f t="shared" si="27"/>
        <v>0.63157894736842102</v>
      </c>
      <c r="H21" s="72">
        <v>12</v>
      </c>
      <c r="I21" s="77">
        <f t="shared" si="25"/>
        <v>12</v>
      </c>
      <c r="J21" s="82"/>
      <c r="K21" s="9">
        <v>2023</v>
      </c>
      <c r="L21" s="9">
        <v>2023</v>
      </c>
      <c r="M21" s="9"/>
      <c r="N21" s="9"/>
      <c r="O21" s="9"/>
      <c r="P21" s="72">
        <f t="shared" si="26"/>
        <v>12</v>
      </c>
      <c r="Q21" s="9"/>
      <c r="R21" s="9"/>
      <c r="S21" s="9"/>
      <c r="T21" s="9"/>
      <c r="U21" s="1">
        <f t="shared" si="14"/>
        <v>12</v>
      </c>
      <c r="V21" s="9"/>
      <c r="W21" s="9"/>
      <c r="X21" s="9"/>
      <c r="Y21" s="9"/>
      <c r="Z21" s="1">
        <f t="shared" si="15"/>
        <v>12</v>
      </c>
      <c r="AA21" s="9"/>
      <c r="AB21" s="9"/>
      <c r="AC21" s="9"/>
      <c r="AD21" s="9"/>
      <c r="AE21" s="1">
        <f t="shared" si="16"/>
        <v>12</v>
      </c>
      <c r="AF21" s="9"/>
      <c r="AG21" s="9"/>
      <c r="AH21" s="9"/>
      <c r="AI21" s="9"/>
      <c r="AJ21" s="1">
        <f t="shared" si="17"/>
        <v>12</v>
      </c>
      <c r="AK21" s="9"/>
      <c r="AL21" s="9"/>
      <c r="AM21" s="9"/>
      <c r="AN21" s="9"/>
      <c r="AO21" s="1">
        <f t="shared" si="18"/>
        <v>12</v>
      </c>
      <c r="AP21" s="9"/>
      <c r="AQ21" s="9"/>
      <c r="AR21" s="9"/>
      <c r="AS21" s="9"/>
      <c r="AT21" s="1">
        <f t="shared" si="19"/>
        <v>12</v>
      </c>
      <c r="AU21" s="9"/>
      <c r="AV21" s="9"/>
      <c r="AW21" s="9"/>
      <c r="AX21" s="9"/>
      <c r="AY21" s="1">
        <f t="shared" si="20"/>
        <v>12</v>
      </c>
      <c r="AZ21" s="9"/>
      <c r="BA21" s="9"/>
      <c r="BB21" s="9"/>
      <c r="BC21" s="9"/>
      <c r="BD21" s="1">
        <f t="shared" si="21"/>
        <v>12</v>
      </c>
      <c r="BE21" s="9"/>
      <c r="BF21" s="9"/>
      <c r="BG21" s="9"/>
      <c r="BH21" s="9"/>
      <c r="BI21" s="1">
        <f t="shared" si="22"/>
        <v>12</v>
      </c>
      <c r="BJ21" s="9"/>
      <c r="BK21" s="9"/>
      <c r="BL21" s="9"/>
      <c r="BM21" s="9"/>
      <c r="BN21" s="1">
        <f t="shared" si="23"/>
        <v>12</v>
      </c>
      <c r="BO21" s="9"/>
      <c r="BP21" s="9"/>
      <c r="BQ21" s="9"/>
      <c r="BR21" s="9"/>
      <c r="BS21" s="1">
        <f t="shared" si="24"/>
        <v>12</v>
      </c>
    </row>
    <row r="22" spans="1:71" s="92" customFormat="1" x14ac:dyDescent="0.25">
      <c r="A22" s="88"/>
      <c r="B22" s="88" t="s">
        <v>304</v>
      </c>
      <c r="C22" s="93">
        <v>19</v>
      </c>
      <c r="D22" s="94">
        <v>6491</v>
      </c>
      <c r="E22" s="88">
        <v>10</v>
      </c>
      <c r="F22" s="88"/>
      <c r="G22" s="89">
        <f t="shared" si="27"/>
        <v>0.1</v>
      </c>
      <c r="H22" s="90">
        <v>1</v>
      </c>
      <c r="I22" s="96">
        <f t="shared" si="25"/>
        <v>1</v>
      </c>
      <c r="J22" s="97"/>
      <c r="K22" s="91">
        <v>2023</v>
      </c>
      <c r="L22" s="91">
        <v>2023</v>
      </c>
      <c r="M22" s="91"/>
      <c r="N22" s="91"/>
      <c r="O22" s="91"/>
      <c r="P22" s="90">
        <f t="shared" si="26"/>
        <v>1</v>
      </c>
      <c r="Q22" s="91"/>
      <c r="R22" s="91"/>
      <c r="S22" s="91"/>
      <c r="T22" s="91"/>
      <c r="U22" s="88">
        <f t="shared" si="14"/>
        <v>1</v>
      </c>
      <c r="V22" s="91"/>
      <c r="W22" s="91"/>
      <c r="X22" s="91"/>
      <c r="Y22" s="91"/>
      <c r="Z22" s="88">
        <f t="shared" si="15"/>
        <v>1</v>
      </c>
      <c r="AA22" s="91"/>
      <c r="AB22" s="91"/>
      <c r="AC22" s="91"/>
      <c r="AD22" s="91"/>
      <c r="AE22" s="88">
        <f t="shared" si="16"/>
        <v>1</v>
      </c>
      <c r="AF22" s="91"/>
      <c r="AG22" s="91"/>
      <c r="AH22" s="91"/>
      <c r="AI22" s="91"/>
      <c r="AJ22" s="88">
        <f t="shared" si="17"/>
        <v>1</v>
      </c>
      <c r="AK22" s="91"/>
      <c r="AL22" s="91"/>
      <c r="AM22" s="91"/>
      <c r="AN22" s="91"/>
      <c r="AO22" s="88">
        <f t="shared" si="18"/>
        <v>1</v>
      </c>
      <c r="AP22" s="91"/>
      <c r="AQ22" s="91"/>
      <c r="AR22" s="91"/>
      <c r="AS22" s="91"/>
      <c r="AT22" s="88">
        <f t="shared" si="19"/>
        <v>1</v>
      </c>
      <c r="AU22" s="91"/>
      <c r="AV22" s="91"/>
      <c r="AW22" s="91"/>
      <c r="AX22" s="91"/>
      <c r="AY22" s="88">
        <f t="shared" si="20"/>
        <v>1</v>
      </c>
      <c r="AZ22" s="91"/>
      <c r="BA22" s="91"/>
      <c r="BB22" s="91"/>
      <c r="BC22" s="91"/>
      <c r="BD22" s="88">
        <f t="shared" si="21"/>
        <v>1</v>
      </c>
      <c r="BE22" s="91"/>
      <c r="BF22" s="91"/>
      <c r="BG22" s="91"/>
      <c r="BH22" s="91"/>
      <c r="BI22" s="88">
        <f t="shared" si="22"/>
        <v>1</v>
      </c>
      <c r="BJ22" s="91"/>
      <c r="BK22" s="91"/>
      <c r="BL22" s="91"/>
      <c r="BM22" s="91"/>
      <c r="BN22" s="88">
        <f t="shared" si="23"/>
        <v>1</v>
      </c>
      <c r="BO22" s="91"/>
      <c r="BP22" s="91"/>
      <c r="BQ22" s="91"/>
      <c r="BR22" s="91"/>
      <c r="BS22" s="88">
        <f t="shared" si="24"/>
        <v>1</v>
      </c>
    </row>
    <row r="23" spans="1:71" s="92" customFormat="1" x14ac:dyDescent="0.25">
      <c r="A23" s="88"/>
      <c r="B23" s="88"/>
      <c r="C23" s="88"/>
      <c r="D23" s="88"/>
      <c r="E23" s="88"/>
      <c r="F23" s="88"/>
      <c r="G23" s="88"/>
      <c r="H23" s="90"/>
      <c r="I23" s="90"/>
      <c r="J23" s="90"/>
      <c r="K23" s="88"/>
      <c r="L23" s="88"/>
      <c r="M23" s="88">
        <f>SUM(M18:M22)</f>
        <v>0</v>
      </c>
      <c r="N23" s="88">
        <f>SUM(N18:N22)</f>
        <v>2</v>
      </c>
      <c r="O23" s="88">
        <f>SUM(O18:O22)</f>
        <v>0</v>
      </c>
      <c r="P23" s="90">
        <f>SUM(P17:P22)</f>
        <v>60</v>
      </c>
      <c r="Q23" s="88">
        <f>SUM(Q17:Q22)</f>
        <v>0</v>
      </c>
      <c r="R23" s="88">
        <f>SUM(R18:R22)</f>
        <v>0</v>
      </c>
      <c r="S23" s="88">
        <f>SUM(S18:S22)</f>
        <v>0</v>
      </c>
      <c r="T23" s="88">
        <f>SUM(T18:T22)</f>
        <v>0</v>
      </c>
      <c r="U23" s="88">
        <f>SUM(U17:U22)</f>
        <v>60</v>
      </c>
      <c r="V23" s="88">
        <f>SUM(V18:V22)</f>
        <v>0</v>
      </c>
      <c r="W23" s="88">
        <f>SUM(W18:W22)</f>
        <v>0</v>
      </c>
      <c r="X23" s="88">
        <f>SUM(X18:X22)</f>
        <v>0</v>
      </c>
      <c r="Y23" s="88">
        <f>SUM(Y18:Y22)</f>
        <v>0</v>
      </c>
      <c r="Z23" s="88">
        <f>SUM(Z18:Z22)+E17</f>
        <v>60</v>
      </c>
      <c r="AA23" s="88">
        <f>SUM(AA18:AA22)</f>
        <v>0</v>
      </c>
      <c r="AB23" s="88">
        <f>SUM(AB18:AB22)</f>
        <v>0</v>
      </c>
      <c r="AC23" s="88">
        <f>SUM(AC18:AC22)</f>
        <v>0</v>
      </c>
      <c r="AD23" s="88">
        <f>SUM(AD18:AD22)</f>
        <v>0</v>
      </c>
      <c r="AE23" s="88">
        <f>SUM(AE18:AE22)+E17</f>
        <v>60</v>
      </c>
      <c r="AF23" s="88">
        <f>SUM(AF18:AF22)</f>
        <v>0</v>
      </c>
      <c r="AG23" s="88">
        <f>SUM(AG18:AG22)</f>
        <v>2</v>
      </c>
      <c r="AH23" s="88">
        <f>SUM(AH18:AH22)</f>
        <v>0</v>
      </c>
      <c r="AI23" s="88">
        <f>SUM(AI18:AI22)</f>
        <v>0</v>
      </c>
      <c r="AJ23" s="88">
        <f>SUM(AJ18:AJ22)+25</f>
        <v>87</v>
      </c>
      <c r="AK23" s="88">
        <f>SUM(AK18:AK22)</f>
        <v>0</v>
      </c>
      <c r="AL23" s="88">
        <f>SUM(AL18:AL22)</f>
        <v>0</v>
      </c>
      <c r="AM23" s="88">
        <f>SUM(AM18:AM22)</f>
        <v>0</v>
      </c>
      <c r="AN23" s="88">
        <f>SUM(AN18:AN22)</f>
        <v>0</v>
      </c>
      <c r="AO23" s="88">
        <f>SUM(AO18:AO22)+E17</f>
        <v>62</v>
      </c>
      <c r="AP23" s="88">
        <f>SUM(AP18:AP22)</f>
        <v>0</v>
      </c>
      <c r="AQ23" s="88">
        <f>SUM(AQ18:AQ22)</f>
        <v>0</v>
      </c>
      <c r="AR23" s="88">
        <f>SUM(AR18:AR22)</f>
        <v>0</v>
      </c>
      <c r="AS23" s="88">
        <f>SUM(AS18:AS22)</f>
        <v>0</v>
      </c>
      <c r="AT23" s="88">
        <f>SUM(AT18:AT22)+E17</f>
        <v>62</v>
      </c>
      <c r="AU23" s="88">
        <f>SUM(AU18:AU22)</f>
        <v>0</v>
      </c>
      <c r="AV23" s="88">
        <f>SUM(AV18:AV22)</f>
        <v>0</v>
      </c>
      <c r="AW23" s="88">
        <f>SUM(AW18:AW22)</f>
        <v>0</v>
      </c>
      <c r="AX23" s="88">
        <f>SUM(AX18:AX22)</f>
        <v>0</v>
      </c>
      <c r="AY23" s="88">
        <f>SUM(AY18:AY22)+E17</f>
        <v>62</v>
      </c>
      <c r="AZ23" s="88">
        <f>SUM(AZ18:AZ22)</f>
        <v>0</v>
      </c>
      <c r="BA23" s="88">
        <f>SUM(BA18:BA22)</f>
        <v>0</v>
      </c>
      <c r="BB23" s="88">
        <f>SUM(BB18:BB22)</f>
        <v>0</v>
      </c>
      <c r="BC23" s="88">
        <f>SUM(BC18:BC22)</f>
        <v>0</v>
      </c>
      <c r="BD23" s="88">
        <f>SUM(BD18:BD22)+E17</f>
        <v>62</v>
      </c>
      <c r="BE23" s="88">
        <f>SUM(BE18:BE22)</f>
        <v>0</v>
      </c>
      <c r="BF23" s="88">
        <f>SUM(BF18:BF22)</f>
        <v>0</v>
      </c>
      <c r="BG23" s="88">
        <f>SUM(BG18:BG22)</f>
        <v>0</v>
      </c>
      <c r="BH23" s="88">
        <f>SUM(BH18:BH22)</f>
        <v>0</v>
      </c>
      <c r="BI23" s="88">
        <f>SUM(BI18:BI22)+E17</f>
        <v>62</v>
      </c>
      <c r="BJ23" s="88">
        <f>SUM(BJ18:BJ22)</f>
        <v>0</v>
      </c>
      <c r="BK23" s="88">
        <f>SUM(BK18:BK22)</f>
        <v>0</v>
      </c>
      <c r="BL23" s="88">
        <f>SUM(BL18:BL22)</f>
        <v>0</v>
      </c>
      <c r="BM23" s="88">
        <f>SUM(BM18:BM22)</f>
        <v>0</v>
      </c>
      <c r="BN23" s="88">
        <f>SUM(BN18:BN22)+E17</f>
        <v>62</v>
      </c>
      <c r="BO23" s="88">
        <f>SUM(BO18:BO22)</f>
        <v>0</v>
      </c>
      <c r="BP23" s="88">
        <f>SUM(BP18:BP22)</f>
        <v>0</v>
      </c>
      <c r="BQ23" s="88">
        <f>SUM(BQ18:BQ22)</f>
        <v>0</v>
      </c>
      <c r="BR23" s="88">
        <f>SUM(BR18:BR22)</f>
        <v>0</v>
      </c>
      <c r="BS23" s="88">
        <f>SUM(BS18:BS22)+E17</f>
        <v>62</v>
      </c>
    </row>
    <row r="24" spans="1:71" s="92" customFormat="1" x14ac:dyDescent="0.25">
      <c r="A24" s="88"/>
      <c r="B24" s="88" t="s">
        <v>229</v>
      </c>
      <c r="C24" s="88">
        <f>COUNT(C18:C22)</f>
        <v>5</v>
      </c>
      <c r="D24" s="88"/>
      <c r="E24" s="88">
        <f>SUM(E17:E22)</f>
        <v>112</v>
      </c>
      <c r="F24" s="88">
        <f>SUM(E17:E22)+1</f>
        <v>113</v>
      </c>
      <c r="G24" s="89">
        <f>$BS23/F24</f>
        <v>0.54867256637168138</v>
      </c>
      <c r="H24" s="90">
        <f>SUM(H17:H22)</f>
        <v>58</v>
      </c>
      <c r="I24" s="90">
        <f>SUM(I17:I22)</f>
        <v>54</v>
      </c>
      <c r="J24" s="90">
        <f>SUM(J17:J22)</f>
        <v>0</v>
      </c>
      <c r="K24" s="88"/>
      <c r="L24" s="88"/>
      <c r="M24" s="88"/>
      <c r="N24" s="88"/>
      <c r="O24" s="88"/>
      <c r="P24" s="89">
        <f>P23/F24</f>
        <v>0.53097345132743368</v>
      </c>
      <c r="Q24" s="88"/>
      <c r="R24" s="88">
        <f>M23+R23</f>
        <v>0</v>
      </c>
      <c r="S24" s="88">
        <f>N23+S23</f>
        <v>2</v>
      </c>
      <c r="T24" s="88">
        <f>O23+T23</f>
        <v>0</v>
      </c>
      <c r="U24" s="89">
        <f>U23/F24</f>
        <v>0.53097345132743368</v>
      </c>
      <c r="V24" s="88"/>
      <c r="W24" s="88">
        <f>R24+W23</f>
        <v>0</v>
      </c>
      <c r="X24" s="88">
        <f>S24+X23</f>
        <v>2</v>
      </c>
      <c r="Y24" s="88">
        <f>T24+Y23</f>
        <v>0</v>
      </c>
      <c r="Z24" s="89">
        <f>Z23/F24</f>
        <v>0.53097345132743368</v>
      </c>
      <c r="AA24" s="88"/>
      <c r="AB24" s="88">
        <f>W24+AB23</f>
        <v>0</v>
      </c>
      <c r="AC24" s="88">
        <f>X24+AC23</f>
        <v>2</v>
      </c>
      <c r="AD24" s="88">
        <f>Y24+AD23</f>
        <v>0</v>
      </c>
      <c r="AE24" s="89">
        <f>AE23/F24</f>
        <v>0.53097345132743368</v>
      </c>
      <c r="AF24" s="88"/>
      <c r="AG24" s="88">
        <f>AB24+AG23</f>
        <v>2</v>
      </c>
      <c r="AH24" s="88">
        <f>AC24+AH23</f>
        <v>2</v>
      </c>
      <c r="AI24" s="88">
        <f>AD24+AI23</f>
        <v>0</v>
      </c>
      <c r="AJ24" s="89">
        <f>AJ23/F24</f>
        <v>0.76991150442477874</v>
      </c>
      <c r="AK24" s="88"/>
      <c r="AL24" s="88">
        <f>AG24+AL23</f>
        <v>2</v>
      </c>
      <c r="AM24" s="88">
        <f>AH24+AM23</f>
        <v>2</v>
      </c>
      <c r="AN24" s="88">
        <f>AI24+AN23</f>
        <v>0</v>
      </c>
      <c r="AO24" s="89">
        <f>AO23/F24</f>
        <v>0.54867256637168138</v>
      </c>
      <c r="AP24" s="88"/>
      <c r="AQ24" s="88">
        <f>AL24+AQ23</f>
        <v>2</v>
      </c>
      <c r="AR24" s="88">
        <f>AM24+AR23</f>
        <v>2</v>
      </c>
      <c r="AS24" s="88">
        <f>AN24+AS23</f>
        <v>0</v>
      </c>
      <c r="AT24" s="89">
        <f>AT23/F24</f>
        <v>0.54867256637168138</v>
      </c>
      <c r="AU24" s="88"/>
      <c r="AV24" s="88">
        <f>AQ24+AV23</f>
        <v>2</v>
      </c>
      <c r="AW24" s="88">
        <f>AR24+AW23</f>
        <v>2</v>
      </c>
      <c r="AX24" s="88">
        <f>AS24+AX23</f>
        <v>0</v>
      </c>
      <c r="AY24" s="89">
        <f>AY23/F24</f>
        <v>0.54867256637168138</v>
      </c>
      <c r="AZ24" s="88"/>
      <c r="BA24" s="88">
        <f>AV24+BA23</f>
        <v>2</v>
      </c>
      <c r="BB24" s="88">
        <f>AW24+BB23</f>
        <v>2</v>
      </c>
      <c r="BC24" s="88">
        <f>AX24+BC23</f>
        <v>0</v>
      </c>
      <c r="BD24" s="89">
        <f>BD23/F24</f>
        <v>0.54867256637168138</v>
      </c>
      <c r="BE24" s="88"/>
      <c r="BF24" s="88">
        <f>BA24+BF23</f>
        <v>2</v>
      </c>
      <c r="BG24" s="88">
        <f>BB24+BG23</f>
        <v>2</v>
      </c>
      <c r="BH24" s="88">
        <f>BC24+BH23</f>
        <v>0</v>
      </c>
      <c r="BI24" s="89">
        <f>BI23/F24</f>
        <v>0.54867256637168138</v>
      </c>
      <c r="BJ24" s="88"/>
      <c r="BK24" s="88">
        <f>BF24+BK23</f>
        <v>2</v>
      </c>
      <c r="BL24" s="88">
        <f>BG24+BL23</f>
        <v>2</v>
      </c>
      <c r="BM24" s="88">
        <f>BH24+BM23</f>
        <v>0</v>
      </c>
      <c r="BN24" s="89">
        <f>BN23/F24</f>
        <v>0.54867256637168138</v>
      </c>
      <c r="BO24" s="88"/>
      <c r="BP24" s="88">
        <f>BK24+BP23</f>
        <v>2</v>
      </c>
      <c r="BQ24" s="88">
        <f>BL24+BQ23</f>
        <v>2</v>
      </c>
      <c r="BR24" s="88">
        <f>BM24+BR23</f>
        <v>0</v>
      </c>
      <c r="BS24" s="89">
        <f>BS23/F24</f>
        <v>0.54867256637168138</v>
      </c>
    </row>
    <row r="25" spans="1:71" s="92" customFormat="1" x14ac:dyDescent="0.25">
      <c r="H25" s="100"/>
      <c r="I25" s="100"/>
      <c r="J25" s="100"/>
    </row>
    <row r="26" spans="1:71" s="92" customFormat="1" x14ac:dyDescent="0.25">
      <c r="H26" s="100"/>
      <c r="I26" s="100"/>
      <c r="J26" s="100"/>
    </row>
  </sheetData>
  <mergeCells count="12">
    <mergeCell ref="BO1:BS1"/>
    <mergeCell ref="AK1:AO1"/>
    <mergeCell ref="M1:P1"/>
    <mergeCell ref="Q1:U1"/>
    <mergeCell ref="V1:Z1"/>
    <mergeCell ref="AA1:AE1"/>
    <mergeCell ref="AF1:AJ1"/>
    <mergeCell ref="AP1:AT1"/>
    <mergeCell ref="AU1:AY1"/>
    <mergeCell ref="AZ1:BD1"/>
    <mergeCell ref="BE1:BI1"/>
    <mergeCell ref="BJ1:BN1"/>
  </mergeCells>
  <phoneticPr fontId="9" type="noConversion"/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B1"/>
  <sheetViews>
    <sheetView workbookViewId="0">
      <selection activeCell="P24" sqref="P24"/>
    </sheetView>
  </sheetViews>
  <sheetFormatPr defaultColWidth="8.85546875" defaultRowHeight="15" x14ac:dyDescent="0.25"/>
  <sheetData>
    <row r="1" spans="1:2" x14ac:dyDescent="0.25">
      <c r="A1" t="s">
        <v>75</v>
      </c>
      <c r="B1">
        <v>1</v>
      </c>
    </row>
  </sheetData>
  <sheetProtection password="C4DA" sheet="1" objects="1" scenarios="1"/>
  <customSheetViews>
    <customSheetView guid="{F02C43EC-1E1F-4F91-8C6E-ACE46B5D7137}">
      <selection activeCell="A2" sqref="A2"/>
      <pageMargins left="0.7" right="0.7" top="0.75" bottom="0.75" header="0.3" footer="0.3"/>
    </customSheetView>
  </customSheetViews>
  <phoneticPr fontId="9" type="noConversion"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H57"/>
  <sheetViews>
    <sheetView zoomScaleNormal="100" workbookViewId="0">
      <pane ySplit="1" topLeftCell="A41" activePane="bottomLeft" state="frozen"/>
      <selection pane="bottomLeft" activeCell="C57" sqref="C57"/>
    </sheetView>
  </sheetViews>
  <sheetFormatPr defaultRowHeight="15" x14ac:dyDescent="0.25"/>
  <cols>
    <col min="1" max="1" width="9" customWidth="1"/>
    <col min="2" max="2" width="18.7109375" customWidth="1"/>
    <col min="5" max="5" width="9.140625" style="37"/>
  </cols>
  <sheetData>
    <row r="1" spans="1:8" x14ac:dyDescent="0.25">
      <c r="A1" t="s">
        <v>257</v>
      </c>
      <c r="B1" t="s">
        <v>191</v>
      </c>
      <c r="C1" t="s">
        <v>154</v>
      </c>
      <c r="D1" t="s">
        <v>145</v>
      </c>
      <c r="E1" s="37" t="s">
        <v>138</v>
      </c>
      <c r="F1" t="s">
        <v>307</v>
      </c>
    </row>
    <row r="2" spans="1:8" x14ac:dyDescent="0.25">
      <c r="A2" s="294" t="s">
        <v>308</v>
      </c>
      <c r="B2" s="294"/>
      <c r="C2" s="294"/>
      <c r="D2" s="294"/>
      <c r="E2" s="294"/>
      <c r="F2" s="294"/>
      <c r="G2" s="294"/>
      <c r="H2" s="294"/>
    </row>
    <row r="3" spans="1:8" x14ac:dyDescent="0.25">
      <c r="A3">
        <f>Standings!A33</f>
        <v>10</v>
      </c>
      <c r="B3" t="str">
        <f>Standings!B33</f>
        <v>CALIFORNIA</v>
      </c>
      <c r="C3">
        <f>Standings!I33</f>
        <v>419</v>
      </c>
      <c r="D3">
        <f>Standings!H33</f>
        <v>400</v>
      </c>
      <c r="E3" s="37">
        <f>D3/C3</f>
        <v>0.95465393794749398</v>
      </c>
    </row>
    <row r="4" spans="1:8" x14ac:dyDescent="0.25">
      <c r="A4">
        <f>Standings!A40</f>
        <v>9</v>
      </c>
      <c r="B4" t="str">
        <f>Standings!B40</f>
        <v>PACIFIC AREAS</v>
      </c>
      <c r="C4">
        <f>Standings!I40</f>
        <v>437</v>
      </c>
      <c r="D4">
        <f>Standings!H40</f>
        <v>380</v>
      </c>
      <c r="E4" s="37">
        <f>D4/C4</f>
        <v>0.86956521739130432</v>
      </c>
    </row>
    <row r="5" spans="1:8" x14ac:dyDescent="0.25">
      <c r="A5">
        <f>Standings!A18</f>
        <v>19</v>
      </c>
      <c r="B5" t="str">
        <f>Standings!B18</f>
        <v>FLORIDA</v>
      </c>
      <c r="C5">
        <f>Standings!I18</f>
        <v>501</v>
      </c>
      <c r="D5">
        <f>Standings!H18</f>
        <v>398</v>
      </c>
      <c r="E5" s="37">
        <f>D5/C5</f>
        <v>0.79441117764471059</v>
      </c>
    </row>
    <row r="6" spans="1:8" x14ac:dyDescent="0.25">
      <c r="A6">
        <f>Standings!A26</f>
        <v>13</v>
      </c>
      <c r="B6" t="str">
        <f>Standings!B26</f>
        <v>PENNSYLVANIA</v>
      </c>
      <c r="C6">
        <f>Standings!I26</f>
        <v>408</v>
      </c>
      <c r="D6">
        <f>Standings!H26</f>
        <v>326</v>
      </c>
      <c r="E6" s="37">
        <f>D6/C6</f>
        <v>0.7990196078431373</v>
      </c>
    </row>
    <row r="7" spans="1:8" x14ac:dyDescent="0.25">
      <c r="A7" s="295" t="s">
        <v>309</v>
      </c>
      <c r="B7" s="295"/>
      <c r="C7" s="295"/>
      <c r="D7" s="295"/>
      <c r="E7" s="295"/>
      <c r="F7" s="295"/>
      <c r="G7" s="295"/>
      <c r="H7" s="295"/>
    </row>
    <row r="8" spans="1:8" x14ac:dyDescent="0.25">
      <c r="A8">
        <f>Standings!A36</f>
        <v>15</v>
      </c>
      <c r="B8" t="str">
        <f>Standings!B36</f>
        <v>MINNESOTA</v>
      </c>
      <c r="C8">
        <f>Standings!I36</f>
        <v>359</v>
      </c>
      <c r="D8">
        <f>Standings!H36</f>
        <v>339</v>
      </c>
      <c r="E8" s="37">
        <f>D8/C8</f>
        <v>0.94428969359331472</v>
      </c>
    </row>
    <row r="9" spans="1:8" x14ac:dyDescent="0.25">
      <c r="A9">
        <f>Standings!A19</f>
        <v>10</v>
      </c>
      <c r="B9" t="str">
        <f>Standings!B19</f>
        <v>MISSOURI</v>
      </c>
      <c r="C9">
        <f>Standings!I19</f>
        <v>333</v>
      </c>
      <c r="D9">
        <f>Standings!H19</f>
        <v>236</v>
      </c>
      <c r="E9" s="37">
        <f>D9/C9</f>
        <v>0.70870870870870872</v>
      </c>
    </row>
    <row r="10" spans="1:8" x14ac:dyDescent="0.25">
      <c r="A10">
        <f>Standings!A39</f>
        <v>14</v>
      </c>
      <c r="B10" t="str">
        <f>Standings!B27</f>
        <v>TEXAS</v>
      </c>
      <c r="C10">
        <f>Standings!I27</f>
        <v>408</v>
      </c>
      <c r="D10">
        <f>Standings!H27</f>
        <v>256</v>
      </c>
      <c r="E10" s="37">
        <f>D10/C10</f>
        <v>0.62745098039215685</v>
      </c>
    </row>
    <row r="11" spans="1:8" x14ac:dyDescent="0.25">
      <c r="A11">
        <f>Standings!A39</f>
        <v>14</v>
      </c>
      <c r="B11" t="str">
        <f>Standings!B39</f>
        <v>OHIO</v>
      </c>
      <c r="C11">
        <f>Standings!I39</f>
        <v>362</v>
      </c>
      <c r="D11">
        <f>Standings!H39</f>
        <v>311</v>
      </c>
      <c r="E11" s="37">
        <f>D11/C11</f>
        <v>0.85911602209944748</v>
      </c>
    </row>
    <row r="12" spans="1:8" x14ac:dyDescent="0.25">
      <c r="A12">
        <f>Standings!A37</f>
        <v>8</v>
      </c>
      <c r="B12" t="str">
        <f>Standings!B37</f>
        <v>ARIZONA</v>
      </c>
      <c r="C12">
        <f>Standings!I37</f>
        <v>333</v>
      </c>
      <c r="D12">
        <f>Standings!H37</f>
        <v>269</v>
      </c>
      <c r="E12" s="37">
        <f>D12/C12</f>
        <v>0.80780780780780781</v>
      </c>
    </row>
    <row r="13" spans="1:8" x14ac:dyDescent="0.25">
      <c r="A13" s="296" t="s">
        <v>310</v>
      </c>
      <c r="B13" s="296"/>
      <c r="C13" s="296"/>
      <c r="D13" s="296"/>
      <c r="E13" s="296"/>
      <c r="F13" s="296"/>
      <c r="G13" s="296"/>
      <c r="H13" s="296"/>
    </row>
    <row r="14" spans="1:8" x14ac:dyDescent="0.25">
      <c r="A14">
        <f>Standings!A35</f>
        <v>8</v>
      </c>
      <c r="B14" t="str">
        <f>Standings!B35</f>
        <v>MARYLAND</v>
      </c>
      <c r="C14">
        <f>Standings!I35</f>
        <v>288</v>
      </c>
      <c r="D14">
        <f>Standings!H35</f>
        <v>229</v>
      </c>
      <c r="E14" s="37">
        <f>D14/C14</f>
        <v>0.79513888888888884</v>
      </c>
    </row>
    <row r="15" spans="1:8" x14ac:dyDescent="0.25">
      <c r="A15">
        <f>Standings!A17</f>
        <v>8</v>
      </c>
      <c r="B15" t="str">
        <f>Standings!B17</f>
        <v>MICHIGAN</v>
      </c>
      <c r="C15">
        <f>Standings!I17</f>
        <v>238</v>
      </c>
      <c r="D15">
        <f>Standings!H17</f>
        <v>169</v>
      </c>
      <c r="E15" s="37">
        <f>D15/C15</f>
        <v>0.71008403361344541</v>
      </c>
    </row>
    <row r="16" spans="1:8" x14ac:dyDescent="0.25">
      <c r="A16">
        <f>Standings!A14</f>
        <v>9</v>
      </c>
      <c r="B16" t="str">
        <f>Standings!B14</f>
        <v>OREGON</v>
      </c>
      <c r="C16">
        <f>Standings!I14</f>
        <v>201</v>
      </c>
      <c r="D16">
        <f>Standings!H14</f>
        <v>117</v>
      </c>
      <c r="E16" s="37">
        <f>D16/C16</f>
        <v>0.58208955223880599</v>
      </c>
    </row>
    <row r="17" spans="1:8" x14ac:dyDescent="0.25">
      <c r="A17">
        <f>Standings!A20</f>
        <v>10</v>
      </c>
      <c r="B17" t="str">
        <f>Standings!B20</f>
        <v>WISCONSIN</v>
      </c>
      <c r="C17">
        <f>Standings!I20</f>
        <v>256</v>
      </c>
      <c r="D17">
        <f>Standings!H20</f>
        <v>215</v>
      </c>
      <c r="E17" s="37">
        <f>D17/C17</f>
        <v>0.83984375</v>
      </c>
    </row>
    <row r="18" spans="1:8" x14ac:dyDescent="0.25">
      <c r="A18">
        <f>Standings!A28</f>
        <v>7</v>
      </c>
      <c r="B18" t="str">
        <f>Standings!B28</f>
        <v>WASHINGTON</v>
      </c>
      <c r="C18">
        <f>Standings!I28</f>
        <v>210</v>
      </c>
      <c r="D18">
        <f>Standings!H28</f>
        <v>146</v>
      </c>
      <c r="E18" s="37">
        <f t="shared" ref="E18:E22" si="0">D18/C18</f>
        <v>0.69523809523809521</v>
      </c>
    </row>
    <row r="19" spans="1:8" x14ac:dyDescent="0.25">
      <c r="A19">
        <f>Standings!A29</f>
        <v>9</v>
      </c>
      <c r="B19" t="str">
        <f>Standings!B29</f>
        <v>VIRGINIA</v>
      </c>
      <c r="C19">
        <f>Standings!I29</f>
        <v>304</v>
      </c>
      <c r="D19">
        <f>Standings!H29</f>
        <v>231</v>
      </c>
      <c r="E19" s="37">
        <f t="shared" si="0"/>
        <v>0.75986842105263153</v>
      </c>
    </row>
    <row r="20" spans="1:8" x14ac:dyDescent="0.25">
      <c r="A20">
        <f>Standings!A22</f>
        <v>6</v>
      </c>
      <c r="B20" t="str">
        <f>Standings!B22</f>
        <v>SOUTH CAROLINA</v>
      </c>
      <c r="C20">
        <f>Standings!I22</f>
        <v>196</v>
      </c>
      <c r="D20">
        <f>Standings!H22</f>
        <v>140</v>
      </c>
      <c r="E20" s="37">
        <f>D20/C20</f>
        <v>0.7142857142857143</v>
      </c>
    </row>
    <row r="21" spans="1:8" x14ac:dyDescent="0.25">
      <c r="A21">
        <f>Standings!A31</f>
        <v>13</v>
      </c>
      <c r="B21" t="str">
        <f>Standings!B31</f>
        <v>NORTH CAROLINA</v>
      </c>
      <c r="C21">
        <f>Standings!I31</f>
        <v>324</v>
      </c>
      <c r="D21">
        <f>Standings!H31</f>
        <v>230</v>
      </c>
      <c r="E21" s="37">
        <f t="shared" si="0"/>
        <v>0.70987654320987659</v>
      </c>
    </row>
    <row r="22" spans="1:8" x14ac:dyDescent="0.25">
      <c r="A22">
        <f>Standings!A32</f>
        <v>5</v>
      </c>
      <c r="B22" t="str">
        <f>Standings!B32</f>
        <v>KENTUCKY</v>
      </c>
      <c r="C22">
        <f>Standings!I32</f>
        <v>202</v>
      </c>
      <c r="D22">
        <f>Standings!H32</f>
        <v>188</v>
      </c>
      <c r="E22" s="37">
        <f t="shared" si="0"/>
        <v>0.93069306930693074</v>
      </c>
    </row>
    <row r="23" spans="1:8" x14ac:dyDescent="0.25">
      <c r="A23" s="291" t="s">
        <v>311</v>
      </c>
      <c r="B23" s="291"/>
      <c r="C23" s="291"/>
      <c r="D23" s="291"/>
      <c r="E23" s="291"/>
      <c r="F23" s="291"/>
      <c r="G23" s="291"/>
      <c r="H23" s="291"/>
    </row>
    <row r="24" spans="1:8" x14ac:dyDescent="0.25">
      <c r="A24">
        <f>Standings!A24</f>
        <v>6</v>
      </c>
      <c r="B24" t="str">
        <f>Standings!B24</f>
        <v>ILLINOIS</v>
      </c>
      <c r="C24">
        <f>Standings!I24</f>
        <v>171</v>
      </c>
      <c r="D24">
        <f>Standings!H24</f>
        <v>102</v>
      </c>
      <c r="E24" s="37">
        <f t="shared" ref="E24:E33" si="1">D24/C24</f>
        <v>0.59649122807017541</v>
      </c>
    </row>
    <row r="25" spans="1:8" x14ac:dyDescent="0.25">
      <c r="A25">
        <f>Standings!A9</f>
        <v>8</v>
      </c>
      <c r="B25" t="str">
        <f>Standings!B9</f>
        <v>NEW YORK</v>
      </c>
      <c r="C25">
        <f>Standings!I9</f>
        <v>186</v>
      </c>
      <c r="D25">
        <f>Standings!H9</f>
        <v>126</v>
      </c>
      <c r="E25" s="37">
        <f t="shared" si="1"/>
        <v>0.67741935483870963</v>
      </c>
    </row>
    <row r="26" spans="1:8" x14ac:dyDescent="0.25">
      <c r="A26">
        <f>Standings!A10</f>
        <v>5</v>
      </c>
      <c r="B26" t="str">
        <f>Standings!B10</f>
        <v>COLORADO</v>
      </c>
      <c r="C26">
        <f>Standings!I10</f>
        <v>113</v>
      </c>
      <c r="D26">
        <f>Standings!H10</f>
        <v>58</v>
      </c>
      <c r="E26" s="37">
        <f t="shared" si="1"/>
        <v>0.51327433628318586</v>
      </c>
    </row>
    <row r="27" spans="1:8" x14ac:dyDescent="0.25">
      <c r="A27">
        <f>Standings!A8</f>
        <v>5</v>
      </c>
      <c r="B27" t="str">
        <f>Standings!B8</f>
        <v>NEW JERSEY</v>
      </c>
      <c r="C27">
        <f>Standings!I8</f>
        <v>125</v>
      </c>
      <c r="D27">
        <f>Standings!H8</f>
        <v>105</v>
      </c>
      <c r="E27" s="37">
        <f t="shared" si="1"/>
        <v>0.84</v>
      </c>
    </row>
    <row r="28" spans="1:8" x14ac:dyDescent="0.25">
      <c r="A28">
        <f>Standings!A25</f>
        <v>6</v>
      </c>
      <c r="B28" t="str">
        <f>Standings!B25</f>
        <v>MISSISSIPPI</v>
      </c>
      <c r="C28">
        <f>Standings!I25</f>
        <v>175</v>
      </c>
      <c r="D28">
        <f>Standings!H25</f>
        <v>128</v>
      </c>
      <c r="E28" s="37">
        <f t="shared" si="1"/>
        <v>0.73142857142857143</v>
      </c>
    </row>
    <row r="29" spans="1:8" x14ac:dyDescent="0.25">
      <c r="A29">
        <f>Standings!A15</f>
        <v>6</v>
      </c>
      <c r="B29" t="str">
        <f>Standings!B15</f>
        <v>NORTH DAKOTA</v>
      </c>
      <c r="C29">
        <f>Standings!I15</f>
        <v>169</v>
      </c>
      <c r="D29">
        <f>Standings!H15</f>
        <v>114</v>
      </c>
      <c r="E29" s="37">
        <f t="shared" si="1"/>
        <v>0.67455621301775148</v>
      </c>
    </row>
    <row r="30" spans="1:8" x14ac:dyDescent="0.25">
      <c r="A30">
        <f>Standings!A11</f>
        <v>4</v>
      </c>
      <c r="B30" t="str">
        <f>Standings!B11</f>
        <v>TENNESSEE</v>
      </c>
      <c r="C30">
        <f>Standings!I11</f>
        <v>153</v>
      </c>
      <c r="D30">
        <f>Standings!H11</f>
        <v>74</v>
      </c>
      <c r="E30" s="37">
        <f t="shared" si="1"/>
        <v>0.48366013071895425</v>
      </c>
    </row>
    <row r="31" spans="1:8" x14ac:dyDescent="0.25">
      <c r="A31">
        <f>Standings!A21</f>
        <v>5</v>
      </c>
      <c r="B31" t="str">
        <f>Standings!B21</f>
        <v>NEW MEXICO</v>
      </c>
      <c r="C31">
        <f>Standings!I21</f>
        <v>127</v>
      </c>
      <c r="D31">
        <f>Standings!H21</f>
        <v>71</v>
      </c>
      <c r="E31" s="37">
        <f t="shared" si="1"/>
        <v>0.55905511811023623</v>
      </c>
    </row>
    <row r="32" spans="1:8" x14ac:dyDescent="0.25">
      <c r="A32">
        <f>Standings!A6</f>
        <v>4</v>
      </c>
      <c r="B32" t="str">
        <f>Standings!B6</f>
        <v>KANSAS</v>
      </c>
      <c r="C32">
        <f>Standings!I6</f>
        <v>177</v>
      </c>
      <c r="D32">
        <f>Standings!H6</f>
        <v>70</v>
      </c>
      <c r="E32" s="37">
        <f t="shared" si="1"/>
        <v>0.39548022598870058</v>
      </c>
    </row>
    <row r="33" spans="1:8" x14ac:dyDescent="0.25">
      <c r="A33">
        <f>Standings!A38</f>
        <v>6</v>
      </c>
      <c r="B33" t="str">
        <f>Standings!B38</f>
        <v>OKLAHOMA</v>
      </c>
      <c r="C33">
        <f>Standings!I38</f>
        <v>156</v>
      </c>
      <c r="D33">
        <f>Standings!H38</f>
        <v>132</v>
      </c>
      <c r="E33" s="37">
        <f t="shared" si="1"/>
        <v>0.84615384615384615</v>
      </c>
    </row>
    <row r="34" spans="1:8" x14ac:dyDescent="0.25">
      <c r="A34" s="292" t="s">
        <v>312</v>
      </c>
      <c r="B34" s="292"/>
      <c r="C34" s="292"/>
      <c r="D34" s="292"/>
      <c r="E34" s="292"/>
      <c r="F34" s="292"/>
      <c r="G34" s="292"/>
      <c r="H34" s="292"/>
    </row>
    <row r="35" spans="1:8" x14ac:dyDescent="0.25">
      <c r="A35">
        <f>Standings!A7</f>
        <v>3</v>
      </c>
      <c r="B35" t="str">
        <f>Standings!B7</f>
        <v>LOUISIANA</v>
      </c>
      <c r="C35">
        <f>Standings!I7</f>
        <v>100</v>
      </c>
      <c r="D35">
        <f>Standings!H7</f>
        <v>103</v>
      </c>
      <c r="E35" s="37">
        <f t="shared" ref="E35:E40" si="2">D35/C35</f>
        <v>1.03</v>
      </c>
    </row>
    <row r="36" spans="1:8" x14ac:dyDescent="0.25">
      <c r="A36">
        <f>Standings!A34</f>
        <v>3</v>
      </c>
      <c r="B36" t="str">
        <f>Standings!B34</f>
        <v>DELAWARE</v>
      </c>
      <c r="C36">
        <f>Standings!I34</f>
        <v>111</v>
      </c>
      <c r="D36">
        <f>Standings!H34</f>
        <v>73</v>
      </c>
      <c r="E36" s="37">
        <f t="shared" si="2"/>
        <v>0.65765765765765771</v>
      </c>
    </row>
    <row r="37" spans="1:8" x14ac:dyDescent="0.25">
      <c r="A37">
        <f>Standings!A30</f>
        <v>3</v>
      </c>
      <c r="B37" t="str">
        <f>Standings!B30</f>
        <v>NEBRASKA</v>
      </c>
      <c r="C37">
        <f>Standings!I30</f>
        <v>111</v>
      </c>
      <c r="D37">
        <f>Standings!H30</f>
        <v>77</v>
      </c>
      <c r="E37" s="37">
        <f t="shared" si="2"/>
        <v>0.69369369369369371</v>
      </c>
    </row>
    <row r="38" spans="1:8" x14ac:dyDescent="0.25">
      <c r="A38">
        <f>Standings!A23</f>
        <v>3</v>
      </c>
      <c r="B38" t="str">
        <f>Standings!B23</f>
        <v>IOWA</v>
      </c>
      <c r="C38">
        <f>Standings!I23</f>
        <v>92</v>
      </c>
      <c r="D38">
        <f>Standings!H23</f>
        <v>55</v>
      </c>
      <c r="E38" s="37">
        <f t="shared" si="2"/>
        <v>0.59782608695652173</v>
      </c>
    </row>
    <row r="39" spans="1:8" x14ac:dyDescent="0.25">
      <c r="A39">
        <f>Standings!A13</f>
        <v>5</v>
      </c>
      <c r="B39" t="str">
        <f>Standings!B13</f>
        <v>ARKANSAS</v>
      </c>
      <c r="C39">
        <f>Standings!I13</f>
        <v>96</v>
      </c>
      <c r="D39">
        <f>Standings!H13</f>
        <v>48</v>
      </c>
      <c r="E39" s="37">
        <f t="shared" si="2"/>
        <v>0.5</v>
      </c>
    </row>
    <row r="40" spans="1:8" x14ac:dyDescent="0.25">
      <c r="A40">
        <f>Standings!A12</f>
        <v>3</v>
      </c>
      <c r="B40" t="str">
        <f>Standings!B12</f>
        <v>SOUTH DAKOTA</v>
      </c>
      <c r="C40">
        <f>Standings!I12</f>
        <v>99</v>
      </c>
      <c r="D40">
        <f>Standings!H12</f>
        <v>41</v>
      </c>
      <c r="E40" s="37">
        <f t="shared" si="2"/>
        <v>0.41414141414141414</v>
      </c>
    </row>
    <row r="41" spans="1:8" x14ac:dyDescent="0.25">
      <c r="A41" s="293" t="s">
        <v>313</v>
      </c>
      <c r="B41" s="293"/>
      <c r="C41" s="293"/>
      <c r="D41" s="293"/>
      <c r="E41" s="293"/>
      <c r="F41" s="293"/>
      <c r="G41" s="293"/>
      <c r="H41" s="293"/>
    </row>
    <row r="42" spans="1:8" x14ac:dyDescent="0.25">
      <c r="A42">
        <v>1</v>
      </c>
      <c r="B42" t="str">
        <f>Standings!B42</f>
        <v>ALABAMA 13</v>
      </c>
      <c r="C42">
        <f>Standings!I42</f>
        <v>18</v>
      </c>
      <c r="D42">
        <f>Standings!H42</f>
        <v>16</v>
      </c>
      <c r="E42" s="37">
        <f>D42/C42</f>
        <v>0.88888888888888884</v>
      </c>
    </row>
    <row r="43" spans="1:8" x14ac:dyDescent="0.25">
      <c r="A43">
        <v>1</v>
      </c>
      <c r="B43" t="str">
        <f>Standings!B43</f>
        <v>MASSACHUSETTS 14</v>
      </c>
      <c r="C43">
        <f>Standings!I43</f>
        <v>36</v>
      </c>
      <c r="D43">
        <f>Standings!H43</f>
        <v>10</v>
      </c>
      <c r="E43" s="37">
        <f t="shared" ref="E43:E57" si="3">D43/C43</f>
        <v>0.27777777777777779</v>
      </c>
    </row>
    <row r="44" spans="1:8" x14ac:dyDescent="0.25">
      <c r="A44">
        <v>1</v>
      </c>
      <c r="B44" t="str">
        <f>Standings!B44</f>
        <v>INDIANA 11</v>
      </c>
      <c r="C44">
        <f>Standings!I44</f>
        <v>48</v>
      </c>
      <c r="D44">
        <f>Standings!H44</f>
        <v>13</v>
      </c>
      <c r="E44" s="37">
        <f t="shared" si="3"/>
        <v>0.27083333333333331</v>
      </c>
    </row>
    <row r="45" spans="1:8" x14ac:dyDescent="0.25">
      <c r="A45">
        <v>1</v>
      </c>
      <c r="B45" t="str">
        <f>Standings!B47</f>
        <v>MASSACHUSETTS 52</v>
      </c>
      <c r="C45">
        <f>Standings!I47</f>
        <v>11</v>
      </c>
      <c r="D45">
        <f>Standings!H47</f>
        <v>1</v>
      </c>
      <c r="E45" s="37">
        <f t="shared" si="3"/>
        <v>9.0909090909090912E-2</v>
      </c>
    </row>
    <row r="46" spans="1:8" x14ac:dyDescent="0.25">
      <c r="A46">
        <v>1</v>
      </c>
      <c r="B46" t="str">
        <f>Standings!B48</f>
        <v>WEST VIRGINIA 6</v>
      </c>
      <c r="C46">
        <f>Standings!I48</f>
        <v>47</v>
      </c>
      <c r="D46">
        <f>Standings!H48</f>
        <v>22</v>
      </c>
      <c r="E46" s="37">
        <f t="shared" si="3"/>
        <v>0.46808510638297873</v>
      </c>
    </row>
    <row r="47" spans="1:8" x14ac:dyDescent="0.25">
      <c r="A47">
        <v>1</v>
      </c>
      <c r="B47" t="str">
        <f>Standings!B50</f>
        <v>GEORGIA 1</v>
      </c>
      <c r="C47">
        <f>Standings!I50</f>
        <v>20</v>
      </c>
      <c r="D47">
        <f>Standings!H50</f>
        <v>23</v>
      </c>
      <c r="E47" s="37">
        <f t="shared" si="3"/>
        <v>1.1499999999999999</v>
      </c>
    </row>
    <row r="48" spans="1:8" x14ac:dyDescent="0.25">
      <c r="A48">
        <v>1</v>
      </c>
      <c r="B48" t="s">
        <v>382</v>
      </c>
      <c r="C48">
        <f>Standings!I53</f>
        <v>38</v>
      </c>
      <c r="D48">
        <f>Standings!H53</f>
        <v>34</v>
      </c>
      <c r="E48" s="37">
        <f t="shared" si="3"/>
        <v>0.89473684210526316</v>
      </c>
    </row>
    <row r="49" spans="1:5" x14ac:dyDescent="0.25">
      <c r="A49">
        <v>1</v>
      </c>
      <c r="B49" t="str">
        <f>Standings!B51</f>
        <v>GEORGIA 66</v>
      </c>
      <c r="C49">
        <f>Standings!I51</f>
        <v>52</v>
      </c>
      <c r="D49">
        <f>Standings!H51</f>
        <v>30</v>
      </c>
      <c r="E49" s="37">
        <f t="shared" si="3"/>
        <v>0.57692307692307687</v>
      </c>
    </row>
    <row r="50" spans="1:5" x14ac:dyDescent="0.25">
      <c r="A50">
        <v>1</v>
      </c>
      <c r="B50" t="s">
        <v>395</v>
      </c>
      <c r="C50">
        <f>Standings!I46</f>
        <v>25</v>
      </c>
      <c r="D50">
        <f>Standings!H46</f>
        <v>20</v>
      </c>
      <c r="E50" s="37">
        <f t="shared" si="3"/>
        <v>0.8</v>
      </c>
    </row>
    <row r="51" spans="1:5" x14ac:dyDescent="0.25">
      <c r="A51">
        <v>1</v>
      </c>
      <c r="B51" t="str">
        <f>+Standings!B54</f>
        <v>ALASKA 3</v>
      </c>
      <c r="C51">
        <f>Standings!I54</f>
        <v>27</v>
      </c>
      <c r="D51">
        <f>Standings!H54</f>
        <v>19</v>
      </c>
      <c r="E51" s="37">
        <f t="shared" si="3"/>
        <v>0.70370370370370372</v>
      </c>
    </row>
    <row r="52" spans="1:5" x14ac:dyDescent="0.25">
      <c r="A52">
        <v>1</v>
      </c>
      <c r="B52" t="s">
        <v>396</v>
      </c>
      <c r="C52">
        <f>Standings!I52</f>
        <v>17</v>
      </c>
      <c r="D52">
        <f>Standings!H52</f>
        <v>11</v>
      </c>
      <c r="E52" s="37">
        <f t="shared" si="3"/>
        <v>0.6470588235294118</v>
      </c>
    </row>
    <row r="53" spans="1:5" x14ac:dyDescent="0.25">
      <c r="A53">
        <v>1</v>
      </c>
      <c r="B53" t="str">
        <f>+Standings!B55</f>
        <v>NEVADA 2</v>
      </c>
      <c r="C53">
        <f>Standings!I55</f>
        <v>48</v>
      </c>
      <c r="D53">
        <f>Standings!H55</f>
        <v>46</v>
      </c>
      <c r="E53" s="37">
        <f t="shared" si="3"/>
        <v>0.95833333333333337</v>
      </c>
    </row>
    <row r="54" spans="1:5" x14ac:dyDescent="0.25">
      <c r="A54">
        <v>1</v>
      </c>
      <c r="B54" t="str">
        <f>+Standings!B56</f>
        <v>EUROPE 6</v>
      </c>
      <c r="C54">
        <f>Standings!I56</f>
        <v>78</v>
      </c>
      <c r="D54">
        <f>Standings!H56</f>
        <v>76</v>
      </c>
      <c r="E54" s="37">
        <f t="shared" si="3"/>
        <v>0.97435897435897434</v>
      </c>
    </row>
    <row r="55" spans="1:5" x14ac:dyDescent="0.25">
      <c r="A55">
        <v>1</v>
      </c>
      <c r="B55" t="str">
        <f>Standings!B57</f>
        <v>MONTANA 10</v>
      </c>
      <c r="C55">
        <f>Standings!I57</f>
        <v>86</v>
      </c>
      <c r="D55">
        <f>Standings!H57</f>
        <v>71</v>
      </c>
      <c r="E55" s="37">
        <f t="shared" si="3"/>
        <v>0.82558139534883723</v>
      </c>
    </row>
    <row r="56" spans="1:5" x14ac:dyDescent="0.25">
      <c r="A56">
        <v>1</v>
      </c>
      <c r="B56" t="str">
        <f>Standings!B45</f>
        <v>NEW HAMPSHIRE 1</v>
      </c>
      <c r="C56">
        <f>Standings!I45</f>
        <v>52</v>
      </c>
      <c r="D56">
        <f>Standings!H45</f>
        <v>44</v>
      </c>
      <c r="E56" s="37">
        <f t="shared" si="3"/>
        <v>0.84615384615384615</v>
      </c>
    </row>
    <row r="57" spans="1:5" x14ac:dyDescent="0.25">
      <c r="A57">
        <v>1</v>
      </c>
      <c r="B57" t="str">
        <f>Standings!B49</f>
        <v>NEW HAMPSHIRE 3</v>
      </c>
      <c r="C57">
        <f>Standings!I49</f>
        <v>40</v>
      </c>
      <c r="D57">
        <f>Standings!H49</f>
        <v>39</v>
      </c>
      <c r="E57" s="37">
        <f t="shared" si="3"/>
        <v>0.97499999999999998</v>
      </c>
    </row>
  </sheetData>
  <mergeCells count="6">
    <mergeCell ref="A23:H23"/>
    <mergeCell ref="A34:H34"/>
    <mergeCell ref="A41:H41"/>
    <mergeCell ref="A2:H2"/>
    <mergeCell ref="A7:H7"/>
    <mergeCell ref="A13:H13"/>
  </mergeCells>
  <printOptions headings="1" gridLines="1"/>
  <pageMargins left="1.2" right="1.2" top="0.25" bottom="0.25" header="0.3" footer="0.3"/>
  <pageSetup scale="79" orientation="portrait" r:id="rId1"/>
  <headerFooter>
    <oddHeader>&amp;C2013-2014 Membership Report June 2013
For More Detail Information Go To WWW.LOTCS.ORG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S8"/>
  <sheetViews>
    <sheetView zoomScale="150" workbookViewId="0">
      <pane xSplit="12" ySplit="2" topLeftCell="BI3" activePane="bottomRight" state="frozen"/>
      <selection activeCell="A19" sqref="A19:XFD48"/>
      <selection pane="topRight" activeCell="A19" sqref="A19:XFD48"/>
      <selection pane="bottomLeft" activeCell="A19" sqref="A19:XFD48"/>
      <selection pane="bottomRight" activeCell="A13" sqref="A13"/>
    </sheetView>
  </sheetViews>
  <sheetFormatPr defaultColWidth="8.85546875" defaultRowHeight="15" x14ac:dyDescent="0.25"/>
  <cols>
    <col min="1" max="1" width="10.85546875" bestFit="1" customWidth="1"/>
    <col min="2" max="2" width="16" bestFit="1" customWidth="1"/>
    <col min="3" max="3" width="4.42578125" customWidth="1"/>
    <col min="4" max="4" width="6" hidden="1" customWidth="1"/>
    <col min="8" max="8" width="5.140625" style="80" customWidth="1"/>
    <col min="9" max="9" width="8" style="80" customWidth="1"/>
    <col min="10" max="10" width="5" style="80" customWidth="1"/>
    <col min="11" max="11" width="5.42578125" customWidth="1"/>
    <col min="12" max="12" width="8.140625" customWidth="1"/>
    <col min="13" max="15" width="3" customWidth="1"/>
    <col min="16" max="16" width="7.140625" customWidth="1"/>
    <col min="17" max="20" width="3" customWidth="1"/>
    <col min="21" max="21" width="7.140625" customWidth="1"/>
    <col min="22" max="25" width="3" customWidth="1"/>
    <col min="26" max="26" width="7.140625" customWidth="1"/>
    <col min="27" max="30" width="3" customWidth="1"/>
    <col min="31" max="31" width="7.140625" customWidth="1"/>
    <col min="32" max="35" width="3" customWidth="1"/>
    <col min="36" max="36" width="7.140625" customWidth="1"/>
    <col min="37" max="40" width="3" customWidth="1"/>
    <col min="41" max="41" width="7.140625" customWidth="1"/>
    <col min="42" max="45" width="3" customWidth="1"/>
    <col min="46" max="46" width="7.140625" customWidth="1"/>
    <col min="47" max="50" width="3" customWidth="1"/>
    <col min="51" max="51" width="7.140625" customWidth="1"/>
    <col min="52" max="55" width="3" customWidth="1"/>
    <col min="56" max="56" width="7.140625" customWidth="1"/>
    <col min="57" max="60" width="3" customWidth="1"/>
    <col min="61" max="61" width="7.140625" customWidth="1"/>
    <col min="62" max="65" width="3" customWidth="1"/>
    <col min="66" max="66" width="7.140625" customWidth="1"/>
    <col min="67" max="70" width="3" customWidth="1"/>
    <col min="71" max="71" width="7.140625" customWidth="1"/>
  </cols>
  <sheetData>
    <row r="1" spans="1:71" x14ac:dyDescent="0.25">
      <c r="A1" s="33"/>
      <c r="B1" s="33"/>
      <c r="C1" s="33"/>
      <c r="D1" s="33"/>
      <c r="E1" s="33"/>
      <c r="F1" s="33"/>
      <c r="G1" s="33"/>
      <c r="H1" s="78"/>
      <c r="I1" s="78"/>
      <c r="J1" s="78"/>
      <c r="K1" s="33"/>
      <c r="L1" s="33"/>
      <c r="M1" s="279" t="s">
        <v>320</v>
      </c>
      <c r="N1" s="280"/>
      <c r="O1" s="280"/>
      <c r="P1" s="281"/>
      <c r="Q1" s="279" t="s">
        <v>121</v>
      </c>
      <c r="R1" s="280"/>
      <c r="S1" s="280"/>
      <c r="T1" s="280"/>
      <c r="U1" s="281"/>
      <c r="V1" s="279" t="s">
        <v>276</v>
      </c>
      <c r="W1" s="280"/>
      <c r="X1" s="280"/>
      <c r="Y1" s="280"/>
      <c r="Z1" s="281"/>
      <c r="AA1" s="279" t="s">
        <v>135</v>
      </c>
      <c r="AB1" s="280"/>
      <c r="AC1" s="280"/>
      <c r="AD1" s="280"/>
      <c r="AE1" s="281"/>
      <c r="AF1" s="279" t="s">
        <v>136</v>
      </c>
      <c r="AG1" s="280"/>
      <c r="AH1" s="280"/>
      <c r="AI1" s="280"/>
      <c r="AJ1" s="281"/>
      <c r="AK1" s="279" t="s">
        <v>70</v>
      </c>
      <c r="AL1" s="280"/>
      <c r="AM1" s="280"/>
      <c r="AN1" s="280"/>
      <c r="AO1" s="281"/>
      <c r="AP1" s="279" t="s">
        <v>71</v>
      </c>
      <c r="AQ1" s="280"/>
      <c r="AR1" s="280"/>
      <c r="AS1" s="280"/>
      <c r="AT1" s="281"/>
      <c r="AU1" s="279" t="s">
        <v>48</v>
      </c>
      <c r="AV1" s="280"/>
      <c r="AW1" s="280"/>
      <c r="AX1" s="280"/>
      <c r="AY1" s="281"/>
      <c r="AZ1" s="279" t="s">
        <v>49</v>
      </c>
      <c r="BA1" s="280"/>
      <c r="BB1" s="280"/>
      <c r="BC1" s="280"/>
      <c r="BD1" s="281"/>
      <c r="BE1" s="279" t="s">
        <v>43</v>
      </c>
      <c r="BF1" s="280"/>
      <c r="BG1" s="280"/>
      <c r="BH1" s="280"/>
      <c r="BI1" s="281"/>
      <c r="BJ1" s="279" t="s">
        <v>212</v>
      </c>
      <c r="BK1" s="280"/>
      <c r="BL1" s="280"/>
      <c r="BM1" s="280"/>
      <c r="BN1" s="281"/>
      <c r="BO1" s="279" t="s">
        <v>300</v>
      </c>
      <c r="BP1" s="280"/>
      <c r="BQ1" s="280"/>
      <c r="BR1" s="280"/>
      <c r="BS1" s="281"/>
    </row>
    <row r="2" spans="1:71" ht="45.75" thickBot="1" x14ac:dyDescent="0.3">
      <c r="A2" s="6" t="s">
        <v>51</v>
      </c>
      <c r="B2" s="6" t="s">
        <v>9</v>
      </c>
      <c r="C2" s="6" t="s">
        <v>60</v>
      </c>
      <c r="D2" s="6" t="s">
        <v>61</v>
      </c>
      <c r="E2" s="73" t="s">
        <v>284</v>
      </c>
      <c r="F2" s="74" t="s">
        <v>154</v>
      </c>
      <c r="G2" s="74" t="s">
        <v>138</v>
      </c>
      <c r="H2" s="79" t="s">
        <v>338</v>
      </c>
      <c r="I2" s="79" t="s">
        <v>337</v>
      </c>
      <c r="J2" s="79" t="s">
        <v>139</v>
      </c>
      <c r="K2" s="73" t="s">
        <v>255</v>
      </c>
      <c r="L2" s="73" t="s">
        <v>165</v>
      </c>
      <c r="M2" s="7" t="s">
        <v>192</v>
      </c>
      <c r="N2" s="7" t="s">
        <v>193</v>
      </c>
      <c r="O2" s="7" t="s">
        <v>108</v>
      </c>
      <c r="P2" s="7" t="s">
        <v>109</v>
      </c>
      <c r="Q2" s="7" t="s">
        <v>110</v>
      </c>
      <c r="R2" s="7" t="s">
        <v>192</v>
      </c>
      <c r="S2" s="7" t="s">
        <v>193</v>
      </c>
      <c r="T2" s="7" t="s">
        <v>108</v>
      </c>
      <c r="U2" s="7" t="s">
        <v>109</v>
      </c>
      <c r="V2" s="7" t="s">
        <v>110</v>
      </c>
      <c r="W2" s="7" t="s">
        <v>192</v>
      </c>
      <c r="X2" s="7" t="s">
        <v>193</v>
      </c>
      <c r="Y2" s="7" t="s">
        <v>108</v>
      </c>
      <c r="Z2" s="7" t="s">
        <v>109</v>
      </c>
      <c r="AA2" s="7" t="s">
        <v>110</v>
      </c>
      <c r="AB2" s="7" t="s">
        <v>192</v>
      </c>
      <c r="AC2" s="7" t="s">
        <v>193</v>
      </c>
      <c r="AD2" s="7" t="s">
        <v>108</v>
      </c>
      <c r="AE2" s="7" t="s">
        <v>109</v>
      </c>
      <c r="AF2" s="7" t="s">
        <v>110</v>
      </c>
      <c r="AG2" s="7" t="s">
        <v>192</v>
      </c>
      <c r="AH2" s="7" t="s">
        <v>193</v>
      </c>
      <c r="AI2" s="7" t="s">
        <v>108</v>
      </c>
      <c r="AJ2" s="7" t="s">
        <v>109</v>
      </c>
      <c r="AK2" s="7" t="s">
        <v>110</v>
      </c>
      <c r="AL2" s="7" t="s">
        <v>192</v>
      </c>
      <c r="AM2" s="7" t="s">
        <v>193</v>
      </c>
      <c r="AN2" s="7" t="s">
        <v>108</v>
      </c>
      <c r="AO2" s="7" t="s">
        <v>109</v>
      </c>
      <c r="AP2" s="7" t="s">
        <v>110</v>
      </c>
      <c r="AQ2" s="7" t="s">
        <v>192</v>
      </c>
      <c r="AR2" s="7" t="s">
        <v>193</v>
      </c>
      <c r="AS2" s="7" t="s">
        <v>108</v>
      </c>
      <c r="AT2" s="7" t="s">
        <v>109</v>
      </c>
      <c r="AU2" s="7" t="s">
        <v>110</v>
      </c>
      <c r="AV2" s="7" t="s">
        <v>192</v>
      </c>
      <c r="AW2" s="7" t="s">
        <v>193</v>
      </c>
      <c r="AX2" s="7" t="s">
        <v>108</v>
      </c>
      <c r="AY2" s="7" t="s">
        <v>109</v>
      </c>
      <c r="AZ2" s="7" t="s">
        <v>110</v>
      </c>
      <c r="BA2" s="7" t="s">
        <v>192</v>
      </c>
      <c r="BB2" s="7" t="s">
        <v>193</v>
      </c>
      <c r="BC2" s="7" t="s">
        <v>108</v>
      </c>
      <c r="BD2" s="7" t="s">
        <v>109</v>
      </c>
      <c r="BE2" s="7" t="s">
        <v>110</v>
      </c>
      <c r="BF2" s="7" t="s">
        <v>192</v>
      </c>
      <c r="BG2" s="7" t="s">
        <v>193</v>
      </c>
      <c r="BH2" s="7" t="s">
        <v>108</v>
      </c>
      <c r="BI2" s="7" t="s">
        <v>109</v>
      </c>
      <c r="BJ2" s="7" t="s">
        <v>110</v>
      </c>
      <c r="BK2" s="7" t="s">
        <v>192</v>
      </c>
      <c r="BL2" s="7" t="s">
        <v>193</v>
      </c>
      <c r="BM2" s="7" t="s">
        <v>108</v>
      </c>
      <c r="BN2" s="7" t="s">
        <v>109</v>
      </c>
      <c r="BO2" s="7" t="s">
        <v>110</v>
      </c>
      <c r="BP2" s="7" t="s">
        <v>192</v>
      </c>
      <c r="BQ2" s="7" t="s">
        <v>193</v>
      </c>
      <c r="BR2" s="7" t="s">
        <v>108</v>
      </c>
      <c r="BS2" s="7" t="s">
        <v>109</v>
      </c>
    </row>
    <row r="3" spans="1:71" x14ac:dyDescent="0.25">
      <c r="A3" s="3" t="s">
        <v>147</v>
      </c>
      <c r="B3" s="4"/>
      <c r="C3" s="4"/>
      <c r="D3" s="4"/>
      <c r="E3" s="4"/>
      <c r="F3" s="4"/>
      <c r="G3" s="5"/>
      <c r="H3" s="77"/>
      <c r="I3" s="77"/>
      <c r="J3" s="81"/>
      <c r="K3" s="8">
        <v>2023</v>
      </c>
      <c r="L3" s="8">
        <v>2023</v>
      </c>
      <c r="M3" s="8"/>
      <c r="N3" s="8"/>
      <c r="O3" s="8"/>
      <c r="P3" s="77">
        <f>+H3</f>
        <v>0</v>
      </c>
      <c r="Q3" s="81">
        <f>+H3</f>
        <v>0</v>
      </c>
      <c r="R3" s="8"/>
      <c r="S3" s="8"/>
      <c r="T3" s="8"/>
      <c r="U3" s="1">
        <f>SUM(P3:T3)</f>
        <v>0</v>
      </c>
      <c r="V3" s="8"/>
      <c r="W3" s="8"/>
      <c r="X3" s="8"/>
      <c r="Y3" s="8"/>
      <c r="Z3" s="1">
        <f>SUM(U3:Y3)</f>
        <v>0</v>
      </c>
      <c r="AA3" s="8"/>
      <c r="AB3" s="8"/>
      <c r="AC3" s="8"/>
      <c r="AD3" s="8"/>
      <c r="AE3" s="1">
        <f>SUM(Z3:AD3)</f>
        <v>0</v>
      </c>
      <c r="AF3" s="8"/>
      <c r="AG3" s="8"/>
      <c r="AH3" s="8"/>
      <c r="AI3" s="8"/>
      <c r="AJ3" s="4"/>
      <c r="AK3" s="8"/>
      <c r="AL3" s="8"/>
      <c r="AM3" s="8"/>
      <c r="AN3" s="8"/>
      <c r="AO3" s="4"/>
      <c r="AP3" s="8"/>
      <c r="AQ3" s="8"/>
      <c r="AR3" s="8"/>
      <c r="AS3" s="8"/>
      <c r="AT3" s="4"/>
      <c r="AU3" s="8"/>
      <c r="AV3" s="8"/>
      <c r="AW3" s="8"/>
      <c r="AX3" s="8"/>
      <c r="AY3" s="4"/>
      <c r="AZ3" s="8"/>
      <c r="BA3" s="8"/>
      <c r="BB3" s="8"/>
      <c r="BC3" s="8"/>
      <c r="BD3" s="4"/>
      <c r="BE3" s="8"/>
      <c r="BF3" s="8"/>
      <c r="BG3" s="8"/>
      <c r="BH3" s="8"/>
      <c r="BI3" s="4"/>
      <c r="BJ3" s="8"/>
      <c r="BK3" s="8"/>
      <c r="BL3" s="8"/>
      <c r="BM3" s="8"/>
      <c r="BN3" s="4"/>
      <c r="BO3" s="8"/>
      <c r="BP3" s="8"/>
      <c r="BQ3" s="8"/>
      <c r="BR3" s="8"/>
      <c r="BS3" s="4"/>
    </row>
    <row r="4" spans="1:71" x14ac:dyDescent="0.25">
      <c r="A4" s="1"/>
      <c r="B4" s="1" t="s">
        <v>325</v>
      </c>
      <c r="C4" s="1">
        <v>1</v>
      </c>
      <c r="D4" s="1">
        <v>2863</v>
      </c>
      <c r="E4" s="1">
        <v>38</v>
      </c>
      <c r="F4" s="1"/>
      <c r="G4" s="5">
        <f>$BS4/E4</f>
        <v>0.86842105263157898</v>
      </c>
      <c r="H4" s="77">
        <v>33</v>
      </c>
      <c r="I4" s="77">
        <f>+H4+J4</f>
        <v>33</v>
      </c>
      <c r="J4" s="82"/>
      <c r="K4" s="8">
        <v>2023</v>
      </c>
      <c r="L4" s="8">
        <v>2023</v>
      </c>
      <c r="M4" s="9"/>
      <c r="N4" s="9"/>
      <c r="O4" s="9"/>
      <c r="P4" s="72">
        <f>+H4+SUM(M4:O4)</f>
        <v>33</v>
      </c>
      <c r="Q4" s="9"/>
      <c r="R4" s="9"/>
      <c r="S4" s="9"/>
      <c r="T4" s="9"/>
      <c r="U4" s="1">
        <f>SUM(P4:T4)</f>
        <v>33</v>
      </c>
      <c r="V4" s="9"/>
      <c r="W4" s="9"/>
      <c r="X4" s="9"/>
      <c r="Y4" s="9"/>
      <c r="Z4" s="1">
        <f>SUM(U4:Y4)</f>
        <v>33</v>
      </c>
      <c r="AA4" s="9"/>
      <c r="AB4" s="9"/>
      <c r="AC4" s="9"/>
      <c r="AD4" s="9"/>
      <c r="AE4" s="1">
        <f>SUM(Z4:AD4)</f>
        <v>33</v>
      </c>
      <c r="AF4" s="9"/>
      <c r="AG4" s="9"/>
      <c r="AH4" s="9"/>
      <c r="AI4" s="9"/>
      <c r="AJ4" s="1">
        <f>SUM(AE4:AI4)</f>
        <v>33</v>
      </c>
      <c r="AK4" s="9"/>
      <c r="AL4" s="9"/>
      <c r="AM4" s="9"/>
      <c r="AN4" s="9"/>
      <c r="AO4" s="1">
        <f>SUM(AJ4:AN4)</f>
        <v>33</v>
      </c>
      <c r="AP4" s="9"/>
      <c r="AQ4" s="9"/>
      <c r="AR4" s="9"/>
      <c r="AS4" s="9"/>
      <c r="AT4" s="1">
        <f>SUM(AO4:AS4)</f>
        <v>33</v>
      </c>
      <c r="AU4" s="9"/>
      <c r="AV4" s="9"/>
      <c r="AW4" s="9"/>
      <c r="AX4" s="9"/>
      <c r="AY4" s="1">
        <f>SUM(AT4:AX4)</f>
        <v>33</v>
      </c>
      <c r="AZ4" s="9"/>
      <c r="BA4" s="9"/>
      <c r="BB4" s="9"/>
      <c r="BC4" s="9"/>
      <c r="BD4" s="1">
        <f>SUM(AY4:BC4)</f>
        <v>33</v>
      </c>
      <c r="BE4" s="9"/>
      <c r="BF4" s="9"/>
      <c r="BG4" s="9"/>
      <c r="BH4" s="9"/>
      <c r="BI4" s="1">
        <f>SUM(BD4:BH4)</f>
        <v>33</v>
      </c>
      <c r="BJ4" s="9"/>
      <c r="BK4" s="9"/>
      <c r="BL4" s="9"/>
      <c r="BM4" s="9"/>
      <c r="BN4" s="1">
        <f>SUM(BI4:BM4)</f>
        <v>33</v>
      </c>
      <c r="BO4" s="9"/>
      <c r="BP4" s="9"/>
      <c r="BQ4" s="9"/>
      <c r="BR4" s="9"/>
      <c r="BS4" s="1">
        <f>SUM(BN4:BR4)</f>
        <v>33</v>
      </c>
    </row>
    <row r="5" spans="1:71" x14ac:dyDescent="0.25">
      <c r="A5" s="1"/>
      <c r="B5" s="1" t="s">
        <v>146</v>
      </c>
      <c r="C5" s="1">
        <v>2</v>
      </c>
      <c r="D5" s="1">
        <v>3238</v>
      </c>
      <c r="E5" s="11">
        <v>41</v>
      </c>
      <c r="F5" s="1"/>
      <c r="G5" s="5">
        <f t="shared" ref="G5:G6" si="0">$BS5/E5</f>
        <v>0.53658536585365857</v>
      </c>
      <c r="H5" s="77">
        <v>22</v>
      </c>
      <c r="I5" s="77">
        <f>+H5+J5</f>
        <v>22</v>
      </c>
      <c r="J5" s="82"/>
      <c r="K5" s="8">
        <v>2023</v>
      </c>
      <c r="L5" s="8">
        <v>2023</v>
      </c>
      <c r="M5" s="9"/>
      <c r="N5" s="9"/>
      <c r="O5" s="9"/>
      <c r="P5" s="72">
        <f>+H5+SUM(M5:O5)</f>
        <v>22</v>
      </c>
      <c r="Q5" s="9"/>
      <c r="R5" s="9"/>
      <c r="S5" s="9"/>
      <c r="T5" s="9"/>
      <c r="U5" s="1">
        <f>SUM(P5:T5)</f>
        <v>22</v>
      </c>
      <c r="V5" s="9"/>
      <c r="W5" s="9"/>
      <c r="X5" s="9"/>
      <c r="Y5" s="9"/>
      <c r="Z5" s="1">
        <f>SUM(U5:Y5)</f>
        <v>22</v>
      </c>
      <c r="AA5" s="9"/>
      <c r="AB5" s="9"/>
      <c r="AC5" s="9"/>
      <c r="AD5" s="9"/>
      <c r="AE5" s="1">
        <f>SUM(Z5:AD5)</f>
        <v>22</v>
      </c>
      <c r="AF5" s="9"/>
      <c r="AG5" s="9"/>
      <c r="AH5" s="9"/>
      <c r="AI5" s="9"/>
      <c r="AJ5" s="1">
        <f>SUM(AE5:AI5)</f>
        <v>22</v>
      </c>
      <c r="AK5" s="9"/>
      <c r="AL5" s="9"/>
      <c r="AM5" s="9"/>
      <c r="AN5" s="9"/>
      <c r="AO5" s="1">
        <f>SUM(AJ5:AN5)</f>
        <v>22</v>
      </c>
      <c r="AP5" s="9"/>
      <c r="AQ5" s="9"/>
      <c r="AR5" s="9"/>
      <c r="AS5" s="9"/>
      <c r="AT5" s="1">
        <f>SUM(AO5:AS5)</f>
        <v>22</v>
      </c>
      <c r="AU5" s="9"/>
      <c r="AV5" s="9"/>
      <c r="AW5" s="9"/>
      <c r="AX5" s="9"/>
      <c r="AY5" s="1">
        <f>SUM(AT5:AX5)</f>
        <v>22</v>
      </c>
      <c r="AZ5" s="9"/>
      <c r="BA5" s="9"/>
      <c r="BB5" s="9"/>
      <c r="BC5" s="9"/>
      <c r="BD5" s="1">
        <f>SUM(AY5:BC5)</f>
        <v>22</v>
      </c>
      <c r="BE5" s="9"/>
      <c r="BF5" s="9"/>
      <c r="BG5" s="9"/>
      <c r="BH5" s="9"/>
      <c r="BI5" s="1">
        <f>SUM(BD5:BH5)</f>
        <v>22</v>
      </c>
      <c r="BJ5" s="9"/>
      <c r="BK5" s="9"/>
      <c r="BL5" s="9"/>
      <c r="BM5" s="9"/>
      <c r="BN5" s="1">
        <f>SUM(BI5:BM5)</f>
        <v>22</v>
      </c>
      <c r="BO5" s="9"/>
      <c r="BP5" s="9"/>
      <c r="BQ5" s="9"/>
      <c r="BR5" s="9"/>
      <c r="BS5" s="1">
        <f>SUM(BN5:BR5)</f>
        <v>22</v>
      </c>
    </row>
    <row r="6" spans="1:71" x14ac:dyDescent="0.25">
      <c r="A6" s="1"/>
      <c r="B6" s="1" t="s">
        <v>1</v>
      </c>
      <c r="C6" s="1">
        <v>4</v>
      </c>
      <c r="D6" s="1"/>
      <c r="E6" s="11">
        <v>31</v>
      </c>
      <c r="F6" s="1"/>
      <c r="G6" s="5">
        <f t="shared" si="0"/>
        <v>0.58064516129032262</v>
      </c>
      <c r="H6" s="77">
        <v>18</v>
      </c>
      <c r="I6" s="77">
        <f>+H6+J6</f>
        <v>18</v>
      </c>
      <c r="J6" s="82"/>
      <c r="K6" s="8">
        <v>2023</v>
      </c>
      <c r="L6" s="8">
        <v>2023</v>
      </c>
      <c r="M6" s="9"/>
      <c r="N6" s="9"/>
      <c r="O6" s="9"/>
      <c r="P6" s="72">
        <f>+H6+SUM(M6:O6)</f>
        <v>18</v>
      </c>
      <c r="Q6" s="9"/>
      <c r="R6" s="9"/>
      <c r="S6" s="9"/>
      <c r="T6" s="9"/>
      <c r="U6" s="1">
        <f>SUM(P6:T6)</f>
        <v>18</v>
      </c>
      <c r="V6" s="9"/>
      <c r="W6" s="9"/>
      <c r="X6" s="9"/>
      <c r="Y6" s="9"/>
      <c r="Z6" s="1">
        <f>SUM(U6:Y6)</f>
        <v>18</v>
      </c>
      <c r="AA6" s="9"/>
      <c r="AB6" s="9"/>
      <c r="AC6" s="9"/>
      <c r="AD6" s="9"/>
      <c r="AE6" s="1">
        <f>SUM(Z6:AD6)</f>
        <v>18</v>
      </c>
      <c r="AF6" s="9"/>
      <c r="AG6" s="9"/>
      <c r="AH6" s="9"/>
      <c r="AI6" s="9"/>
      <c r="AJ6" s="1">
        <f>SUM(AE6:AI6)</f>
        <v>18</v>
      </c>
      <c r="AK6" s="9"/>
      <c r="AL6" s="9"/>
      <c r="AM6" s="9"/>
      <c r="AN6" s="9"/>
      <c r="AO6" s="1">
        <f>SUM(AJ6:AN6)</f>
        <v>18</v>
      </c>
      <c r="AP6" s="9"/>
      <c r="AQ6" s="9"/>
      <c r="AR6" s="9"/>
      <c r="AS6" s="9"/>
      <c r="AT6" s="1">
        <f>SUM(AO6:AS6)</f>
        <v>18</v>
      </c>
      <c r="AU6" s="9"/>
      <c r="AV6" s="9"/>
      <c r="AW6" s="9"/>
      <c r="AX6" s="9"/>
      <c r="AY6" s="1">
        <f>SUM(AT6:AX6)</f>
        <v>18</v>
      </c>
      <c r="AZ6" s="9"/>
      <c r="BA6" s="9"/>
      <c r="BB6" s="9"/>
      <c r="BC6" s="9"/>
      <c r="BD6" s="1">
        <f>SUM(AY6:BC6)</f>
        <v>18</v>
      </c>
      <c r="BE6" s="9"/>
      <c r="BF6" s="9"/>
      <c r="BG6" s="9"/>
      <c r="BH6" s="9"/>
      <c r="BI6" s="1">
        <f>SUM(BD6:BH6)</f>
        <v>18</v>
      </c>
      <c r="BJ6" s="9"/>
      <c r="BK6" s="9"/>
      <c r="BL6" s="9"/>
      <c r="BM6" s="9"/>
      <c r="BN6" s="1">
        <f>SUM(BI6:BM6)</f>
        <v>18</v>
      </c>
      <c r="BO6" s="1"/>
      <c r="BQ6" s="1"/>
      <c r="BS6" s="1">
        <f>SUM(BN6:BR6)</f>
        <v>18</v>
      </c>
    </row>
    <row r="7" spans="1:71" x14ac:dyDescent="0.25">
      <c r="A7" s="1"/>
      <c r="B7" s="1"/>
      <c r="C7" s="1"/>
      <c r="D7" s="1"/>
      <c r="E7" s="1"/>
      <c r="F7" s="1"/>
      <c r="G7" s="1"/>
      <c r="H7" s="72"/>
      <c r="I7" s="72"/>
      <c r="J7" s="72"/>
      <c r="K7" s="1"/>
      <c r="L7" s="1"/>
      <c r="M7" s="1">
        <f t="shared" ref="M7:AR7" si="1">SUM(M4:M6)</f>
        <v>0</v>
      </c>
      <c r="N7" s="1">
        <f t="shared" si="1"/>
        <v>0</v>
      </c>
      <c r="O7" s="1">
        <f t="shared" si="1"/>
        <v>0</v>
      </c>
      <c r="P7" s="1">
        <f t="shared" si="1"/>
        <v>73</v>
      </c>
      <c r="Q7" s="1">
        <f t="shared" si="1"/>
        <v>0</v>
      </c>
      <c r="R7" s="1">
        <f t="shared" si="1"/>
        <v>0</v>
      </c>
      <c r="S7" s="1">
        <f t="shared" si="1"/>
        <v>0</v>
      </c>
      <c r="T7" s="1">
        <f t="shared" si="1"/>
        <v>0</v>
      </c>
      <c r="U7" s="1">
        <f t="shared" si="1"/>
        <v>73</v>
      </c>
      <c r="V7" s="1">
        <f t="shared" si="1"/>
        <v>0</v>
      </c>
      <c r="W7" s="1">
        <f t="shared" si="1"/>
        <v>0</v>
      </c>
      <c r="X7" s="1">
        <f t="shared" si="1"/>
        <v>0</v>
      </c>
      <c r="Y7" s="1">
        <f t="shared" si="1"/>
        <v>0</v>
      </c>
      <c r="Z7" s="1">
        <f t="shared" si="1"/>
        <v>73</v>
      </c>
      <c r="AA7" s="1">
        <f t="shared" si="1"/>
        <v>0</v>
      </c>
      <c r="AB7" s="1">
        <f t="shared" si="1"/>
        <v>0</v>
      </c>
      <c r="AC7" s="1">
        <f t="shared" si="1"/>
        <v>0</v>
      </c>
      <c r="AD7" s="1">
        <f t="shared" si="1"/>
        <v>0</v>
      </c>
      <c r="AE7" s="1">
        <f t="shared" si="1"/>
        <v>73</v>
      </c>
      <c r="AF7" s="1">
        <f t="shared" si="1"/>
        <v>0</v>
      </c>
      <c r="AG7" s="1">
        <f t="shared" si="1"/>
        <v>0</v>
      </c>
      <c r="AH7" s="1">
        <f t="shared" si="1"/>
        <v>0</v>
      </c>
      <c r="AI7" s="1">
        <f t="shared" si="1"/>
        <v>0</v>
      </c>
      <c r="AJ7" s="1">
        <f t="shared" si="1"/>
        <v>73</v>
      </c>
      <c r="AK7" s="1">
        <f t="shared" si="1"/>
        <v>0</v>
      </c>
      <c r="AL7" s="1">
        <f t="shared" si="1"/>
        <v>0</v>
      </c>
      <c r="AM7" s="1">
        <f t="shared" si="1"/>
        <v>0</v>
      </c>
      <c r="AN7" s="1">
        <f t="shared" si="1"/>
        <v>0</v>
      </c>
      <c r="AO7" s="1">
        <f t="shared" si="1"/>
        <v>73</v>
      </c>
      <c r="AP7" s="1">
        <f t="shared" si="1"/>
        <v>0</v>
      </c>
      <c r="AQ7" s="1">
        <f t="shared" si="1"/>
        <v>0</v>
      </c>
      <c r="AR7" s="1">
        <f t="shared" si="1"/>
        <v>0</v>
      </c>
      <c r="AS7" s="1">
        <f t="shared" ref="AS7:BS7" si="2">SUM(AS4:AS6)</f>
        <v>0</v>
      </c>
      <c r="AT7" s="1">
        <f t="shared" si="2"/>
        <v>73</v>
      </c>
      <c r="AU7" s="1">
        <f t="shared" si="2"/>
        <v>0</v>
      </c>
      <c r="AV7" s="1">
        <f t="shared" si="2"/>
        <v>0</v>
      </c>
      <c r="AW7" s="1">
        <f t="shared" si="2"/>
        <v>0</v>
      </c>
      <c r="AX7" s="1">
        <f t="shared" si="2"/>
        <v>0</v>
      </c>
      <c r="AY7" s="1">
        <f t="shared" si="2"/>
        <v>73</v>
      </c>
      <c r="AZ7" s="1">
        <f t="shared" si="2"/>
        <v>0</v>
      </c>
      <c r="BA7" s="1">
        <f t="shared" si="2"/>
        <v>0</v>
      </c>
      <c r="BB7" s="1">
        <f t="shared" si="2"/>
        <v>0</v>
      </c>
      <c r="BC7" s="1">
        <f t="shared" si="2"/>
        <v>0</v>
      </c>
      <c r="BD7" s="1">
        <f t="shared" si="2"/>
        <v>73</v>
      </c>
      <c r="BE7" s="1">
        <f t="shared" si="2"/>
        <v>0</v>
      </c>
      <c r="BF7" s="1">
        <f t="shared" si="2"/>
        <v>0</v>
      </c>
      <c r="BG7" s="1">
        <f t="shared" si="2"/>
        <v>0</v>
      </c>
      <c r="BH7" s="1">
        <f t="shared" si="2"/>
        <v>0</v>
      </c>
      <c r="BI7" s="1">
        <f t="shared" si="2"/>
        <v>73</v>
      </c>
      <c r="BJ7" s="1">
        <f t="shared" si="2"/>
        <v>0</v>
      </c>
      <c r="BK7" s="1">
        <f t="shared" si="2"/>
        <v>0</v>
      </c>
      <c r="BL7" s="1">
        <f t="shared" si="2"/>
        <v>0</v>
      </c>
      <c r="BM7" s="1">
        <f t="shared" si="2"/>
        <v>0</v>
      </c>
      <c r="BN7" s="1">
        <f t="shared" si="2"/>
        <v>73</v>
      </c>
      <c r="BO7" s="1">
        <f t="shared" si="2"/>
        <v>0</v>
      </c>
      <c r="BP7" s="1">
        <f t="shared" si="2"/>
        <v>0</v>
      </c>
      <c r="BQ7" s="1">
        <f t="shared" si="2"/>
        <v>0</v>
      </c>
      <c r="BR7" s="1">
        <f t="shared" si="2"/>
        <v>0</v>
      </c>
      <c r="BS7" s="1">
        <f t="shared" si="2"/>
        <v>73</v>
      </c>
    </row>
    <row r="8" spans="1:71" x14ac:dyDescent="0.25">
      <c r="A8" s="1"/>
      <c r="B8" s="1" t="s">
        <v>229</v>
      </c>
      <c r="C8" s="1">
        <f>COUNT(C4:C6)</f>
        <v>3</v>
      </c>
      <c r="D8" s="1"/>
      <c r="E8" s="1">
        <f>SUM(E3:E7)</f>
        <v>110</v>
      </c>
      <c r="F8" s="1">
        <f>SUM(E3:E7)+1</f>
        <v>111</v>
      </c>
      <c r="G8" s="2">
        <f>$BS7/F8</f>
        <v>0.65765765765765771</v>
      </c>
      <c r="H8" s="72">
        <f>SUM(H3:H6)</f>
        <v>73</v>
      </c>
      <c r="I8" s="72">
        <f>SUM(I3:I6)</f>
        <v>73</v>
      </c>
      <c r="J8" s="72">
        <f>SUM(J3:J6)</f>
        <v>0</v>
      </c>
      <c r="K8" s="1"/>
      <c r="L8" s="1"/>
      <c r="M8" s="1"/>
      <c r="N8" s="1"/>
      <c r="O8" s="1"/>
      <c r="P8" s="2">
        <f>P7/F8</f>
        <v>0.65765765765765771</v>
      </c>
      <c r="Q8" s="1"/>
      <c r="R8" s="1">
        <f>M7+R7</f>
        <v>0</v>
      </c>
      <c r="S8" s="1">
        <f>N7+S7</f>
        <v>0</v>
      </c>
      <c r="T8" s="1">
        <f>O7+T7</f>
        <v>0</v>
      </c>
      <c r="U8" s="2">
        <f>U7/F8</f>
        <v>0.65765765765765771</v>
      </c>
      <c r="V8" s="1"/>
      <c r="W8" s="1">
        <f>R8+W7</f>
        <v>0</v>
      </c>
      <c r="X8" s="1">
        <f>S8+X7</f>
        <v>0</v>
      </c>
      <c r="Y8" s="1">
        <f>T8+Y7</f>
        <v>0</v>
      </c>
      <c r="Z8" s="2">
        <f>Z7/F8</f>
        <v>0.65765765765765771</v>
      </c>
      <c r="AA8" s="1"/>
      <c r="AB8" s="1">
        <f>W8+AB7</f>
        <v>0</v>
      </c>
      <c r="AC8" s="1">
        <f>X8+AC7</f>
        <v>0</v>
      </c>
      <c r="AD8" s="1">
        <f>Y8+AD7</f>
        <v>0</v>
      </c>
      <c r="AE8" s="2">
        <f>AE7/F8</f>
        <v>0.65765765765765771</v>
      </c>
      <c r="AF8" s="1"/>
      <c r="AG8" s="1">
        <f>AB8+AG7</f>
        <v>0</v>
      </c>
      <c r="AH8" s="1">
        <f>AC8+AH7</f>
        <v>0</v>
      </c>
      <c r="AI8" s="1">
        <f>AD8+AI7</f>
        <v>0</v>
      </c>
      <c r="AJ8" s="2">
        <f>AJ7/F8</f>
        <v>0.65765765765765771</v>
      </c>
      <c r="AK8" s="1"/>
      <c r="AL8" s="1">
        <f>AG8+AL7</f>
        <v>0</v>
      </c>
      <c r="AM8" s="1">
        <f>AH8+AM7</f>
        <v>0</v>
      </c>
      <c r="AN8" s="1">
        <f>AI8+AN7</f>
        <v>0</v>
      </c>
      <c r="AO8" s="2">
        <f>AO7/F8</f>
        <v>0.65765765765765771</v>
      </c>
      <c r="AP8" s="1"/>
      <c r="AQ8" s="1">
        <f>AL8+AQ7</f>
        <v>0</v>
      </c>
      <c r="AR8" s="1">
        <f>AM8+AR7</f>
        <v>0</v>
      </c>
      <c r="AS8" s="1">
        <f>AN8+AS7</f>
        <v>0</v>
      </c>
      <c r="AT8" s="2">
        <f>AT7/F8</f>
        <v>0.65765765765765771</v>
      </c>
      <c r="AU8" s="1"/>
      <c r="AV8" s="1">
        <f>AQ8+AV7</f>
        <v>0</v>
      </c>
      <c r="AW8" s="1">
        <f>AR8+AW7</f>
        <v>0</v>
      </c>
      <c r="AX8" s="1">
        <f>AS8+AX7</f>
        <v>0</v>
      </c>
      <c r="AY8" s="2">
        <f>AY7/F8</f>
        <v>0.65765765765765771</v>
      </c>
      <c r="AZ8" s="1"/>
      <c r="BA8" s="1">
        <f>AV8+BA7</f>
        <v>0</v>
      </c>
      <c r="BB8" s="1">
        <f>AW8+BB7</f>
        <v>0</v>
      </c>
      <c r="BC8" s="1">
        <f>AX8+BC7</f>
        <v>0</v>
      </c>
      <c r="BD8" s="2">
        <f>BD7/F8</f>
        <v>0.65765765765765771</v>
      </c>
      <c r="BE8" s="1"/>
      <c r="BF8" s="1">
        <f>BA8+BF7</f>
        <v>0</v>
      </c>
      <c r="BG8" s="1">
        <f>BB8+BG7</f>
        <v>0</v>
      </c>
      <c r="BH8" s="1">
        <f>BC8+BH7</f>
        <v>0</v>
      </c>
      <c r="BI8" s="2">
        <f>BI7/F8</f>
        <v>0.65765765765765771</v>
      </c>
      <c r="BJ8" s="1"/>
      <c r="BK8" s="1">
        <f>BF8+BK7</f>
        <v>0</v>
      </c>
      <c r="BL8" s="1">
        <f>BG8+BL7</f>
        <v>0</v>
      </c>
      <c r="BM8" s="1">
        <f>BH8+BM7</f>
        <v>0</v>
      </c>
      <c r="BN8" s="2">
        <f>BN7/F8</f>
        <v>0.65765765765765771</v>
      </c>
      <c r="BO8" s="1"/>
      <c r="BP8" s="1">
        <f>BK8+BP7</f>
        <v>0</v>
      </c>
      <c r="BQ8" s="1">
        <f>BL8+BQ7</f>
        <v>0</v>
      </c>
      <c r="BR8" s="1">
        <f>BM8+BR7</f>
        <v>0</v>
      </c>
      <c r="BS8" s="2">
        <f>BS7/F8</f>
        <v>0.65765765765765771</v>
      </c>
    </row>
  </sheetData>
  <mergeCells count="12">
    <mergeCell ref="BO1:BS1"/>
    <mergeCell ref="AK1:AO1"/>
    <mergeCell ref="M1:P1"/>
    <mergeCell ref="Q1:U1"/>
    <mergeCell ref="V1:Z1"/>
    <mergeCell ref="AA1:AE1"/>
    <mergeCell ref="AF1:AJ1"/>
    <mergeCell ref="AP1:AT1"/>
    <mergeCell ref="AU1:AY1"/>
    <mergeCell ref="AZ1:BD1"/>
    <mergeCell ref="BE1:BI1"/>
    <mergeCell ref="BJ1:BN1"/>
  </mergeCells>
  <phoneticPr fontId="9" type="noConversion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S6"/>
  <sheetViews>
    <sheetView zoomScale="140" zoomScaleNormal="140" workbookViewId="0">
      <pane xSplit="12" ySplit="2" topLeftCell="AD3" activePane="bottomRight" state="frozen"/>
      <selection activeCell="A19" sqref="A19:XFD48"/>
      <selection pane="topRight" activeCell="A19" sqref="A19:XFD48"/>
      <selection pane="bottomLeft" activeCell="A19" sqref="A19:XFD48"/>
      <selection pane="bottomRight" activeCell="AE9" sqref="AE9"/>
    </sheetView>
  </sheetViews>
  <sheetFormatPr defaultColWidth="8.85546875" defaultRowHeight="15" x14ac:dyDescent="0.25"/>
  <cols>
    <col min="1" max="1" width="8.140625" bestFit="1" customWidth="1"/>
    <col min="2" max="2" width="18.140625" bestFit="1" customWidth="1"/>
    <col min="3" max="3" width="4.42578125" customWidth="1"/>
    <col min="4" max="4" width="5.28515625" customWidth="1"/>
    <col min="7" max="7" width="9.5703125" customWidth="1"/>
    <col min="8" max="8" width="5.140625" style="80" customWidth="1"/>
    <col min="9" max="9" width="8" style="80" customWidth="1"/>
    <col min="10" max="10" width="5" style="80" customWidth="1"/>
    <col min="11" max="11" width="5.42578125" customWidth="1"/>
    <col min="12" max="12" width="8.140625" customWidth="1"/>
    <col min="13" max="15" width="3" customWidth="1"/>
    <col min="16" max="16" width="7.28515625" customWidth="1"/>
    <col min="17" max="17" width="4.42578125" customWidth="1"/>
    <col min="18" max="20" width="3" customWidth="1"/>
    <col min="21" max="21" width="8.5703125" bestFit="1" customWidth="1"/>
    <col min="22" max="25" width="3" customWidth="1"/>
    <col min="26" max="26" width="8.5703125" bestFit="1" customWidth="1"/>
    <col min="27" max="30" width="3" customWidth="1"/>
    <col min="31" max="31" width="8.5703125" bestFit="1" customWidth="1"/>
    <col min="32" max="35" width="3" customWidth="1"/>
    <col min="36" max="36" width="8.5703125" customWidth="1"/>
    <col min="37" max="40" width="3" customWidth="1"/>
    <col min="41" max="41" width="8.28515625" customWidth="1"/>
    <col min="42" max="45" width="3" customWidth="1"/>
    <col min="46" max="46" width="8.28515625" customWidth="1"/>
    <col min="47" max="50" width="3" customWidth="1"/>
    <col min="51" max="51" width="8.5703125" customWidth="1"/>
    <col min="52" max="55" width="3" customWidth="1"/>
    <col min="56" max="56" width="8.7109375" customWidth="1"/>
    <col min="57" max="60" width="3" customWidth="1"/>
    <col min="61" max="61" width="8.5703125" customWidth="1"/>
    <col min="62" max="65" width="3" customWidth="1"/>
    <col min="66" max="66" width="9" customWidth="1"/>
    <col min="67" max="70" width="3" customWidth="1"/>
    <col min="71" max="71" width="8.42578125" customWidth="1"/>
  </cols>
  <sheetData>
    <row r="1" spans="1:71" x14ac:dyDescent="0.25">
      <c r="A1" s="33"/>
      <c r="B1" s="33"/>
      <c r="C1" s="33"/>
      <c r="D1" s="33"/>
      <c r="E1" s="33"/>
      <c r="F1" s="33"/>
      <c r="G1" s="33"/>
      <c r="H1" s="78"/>
      <c r="I1" s="78"/>
      <c r="J1" s="78"/>
      <c r="K1" s="33"/>
      <c r="L1" s="33"/>
      <c r="M1" s="279" t="s">
        <v>320</v>
      </c>
      <c r="N1" s="280"/>
      <c r="O1" s="280"/>
      <c r="P1" s="281"/>
      <c r="Q1" s="279" t="s">
        <v>121</v>
      </c>
      <c r="R1" s="280"/>
      <c r="S1" s="280"/>
      <c r="T1" s="280"/>
      <c r="U1" s="281"/>
      <c r="V1" s="279" t="s">
        <v>276</v>
      </c>
      <c r="W1" s="280"/>
      <c r="X1" s="280"/>
      <c r="Y1" s="280"/>
      <c r="Z1" s="281"/>
      <c r="AA1" s="279" t="s">
        <v>135</v>
      </c>
      <c r="AB1" s="280"/>
      <c r="AC1" s="280"/>
      <c r="AD1" s="280"/>
      <c r="AE1" s="281"/>
      <c r="AF1" s="279" t="s">
        <v>136</v>
      </c>
      <c r="AG1" s="280"/>
      <c r="AH1" s="280"/>
      <c r="AI1" s="280"/>
      <c r="AJ1" s="281"/>
      <c r="AK1" s="279" t="s">
        <v>70</v>
      </c>
      <c r="AL1" s="280"/>
      <c r="AM1" s="280"/>
      <c r="AN1" s="280"/>
      <c r="AO1" s="281"/>
      <c r="AP1" s="279" t="s">
        <v>71</v>
      </c>
      <c r="AQ1" s="280"/>
      <c r="AR1" s="280"/>
      <c r="AS1" s="280"/>
      <c r="AT1" s="281"/>
      <c r="AU1" s="279" t="s">
        <v>48</v>
      </c>
      <c r="AV1" s="280"/>
      <c r="AW1" s="280"/>
      <c r="AX1" s="280"/>
      <c r="AY1" s="281"/>
      <c r="AZ1" s="279" t="s">
        <v>49</v>
      </c>
      <c r="BA1" s="280"/>
      <c r="BB1" s="280"/>
      <c r="BC1" s="280"/>
      <c r="BD1" s="281"/>
      <c r="BE1" s="279" t="s">
        <v>43</v>
      </c>
      <c r="BF1" s="280"/>
      <c r="BG1" s="280"/>
      <c r="BH1" s="280"/>
      <c r="BI1" s="281"/>
      <c r="BJ1" s="279" t="s">
        <v>212</v>
      </c>
      <c r="BK1" s="280"/>
      <c r="BL1" s="280"/>
      <c r="BM1" s="280"/>
      <c r="BN1" s="281"/>
      <c r="BO1" s="279" t="s">
        <v>300</v>
      </c>
      <c r="BP1" s="280"/>
      <c r="BQ1" s="280"/>
      <c r="BR1" s="280"/>
      <c r="BS1" s="281"/>
    </row>
    <row r="2" spans="1:71" ht="45.75" thickBot="1" x14ac:dyDescent="0.3">
      <c r="A2" s="6" t="s">
        <v>51</v>
      </c>
      <c r="B2" s="6" t="s">
        <v>9</v>
      </c>
      <c r="C2" s="6" t="s">
        <v>60</v>
      </c>
      <c r="D2" s="6" t="s">
        <v>61</v>
      </c>
      <c r="E2" s="6" t="s">
        <v>284</v>
      </c>
      <c r="F2" s="7" t="s">
        <v>154</v>
      </c>
      <c r="G2" s="7" t="s">
        <v>138</v>
      </c>
      <c r="H2" s="79" t="s">
        <v>338</v>
      </c>
      <c r="I2" s="79" t="s">
        <v>337</v>
      </c>
      <c r="J2" s="79" t="s">
        <v>139</v>
      </c>
      <c r="K2" s="6" t="s">
        <v>255</v>
      </c>
      <c r="L2" s="6" t="s">
        <v>165</v>
      </c>
      <c r="M2" s="7" t="s">
        <v>192</v>
      </c>
      <c r="N2" s="7" t="s">
        <v>193</v>
      </c>
      <c r="O2" s="7" t="s">
        <v>108</v>
      </c>
      <c r="P2" s="7" t="s">
        <v>109</v>
      </c>
      <c r="Q2" s="7" t="s">
        <v>110</v>
      </c>
      <c r="R2" s="7" t="s">
        <v>192</v>
      </c>
      <c r="S2" s="7" t="s">
        <v>193</v>
      </c>
      <c r="T2" s="7" t="s">
        <v>108</v>
      </c>
      <c r="U2" s="7" t="s">
        <v>109</v>
      </c>
      <c r="V2" s="7" t="s">
        <v>110</v>
      </c>
      <c r="W2" s="7" t="s">
        <v>192</v>
      </c>
      <c r="X2" s="7" t="s">
        <v>193</v>
      </c>
      <c r="Y2" s="7" t="s">
        <v>108</v>
      </c>
      <c r="Z2" s="7" t="s">
        <v>109</v>
      </c>
      <c r="AA2" s="7" t="s">
        <v>110</v>
      </c>
      <c r="AB2" s="7" t="s">
        <v>192</v>
      </c>
      <c r="AC2" s="7" t="s">
        <v>193</v>
      </c>
      <c r="AD2" s="7" t="s">
        <v>108</v>
      </c>
      <c r="AE2" s="7" t="s">
        <v>109</v>
      </c>
      <c r="AF2" s="7" t="s">
        <v>110</v>
      </c>
      <c r="AG2" s="7" t="s">
        <v>192</v>
      </c>
      <c r="AH2" s="7" t="s">
        <v>193</v>
      </c>
      <c r="AI2" s="7" t="s">
        <v>108</v>
      </c>
      <c r="AJ2" s="7" t="s">
        <v>109</v>
      </c>
      <c r="AK2" s="7" t="s">
        <v>110</v>
      </c>
      <c r="AL2" s="7" t="s">
        <v>192</v>
      </c>
      <c r="AM2" s="7" t="s">
        <v>193</v>
      </c>
      <c r="AN2" s="7" t="s">
        <v>108</v>
      </c>
      <c r="AO2" s="7" t="s">
        <v>109</v>
      </c>
      <c r="AP2" s="7" t="s">
        <v>110</v>
      </c>
      <c r="AQ2" s="7" t="s">
        <v>192</v>
      </c>
      <c r="AR2" s="7" t="s">
        <v>193</v>
      </c>
      <c r="AS2" s="7" t="s">
        <v>108</v>
      </c>
      <c r="AT2" s="7" t="s">
        <v>109</v>
      </c>
      <c r="AU2" s="7" t="s">
        <v>110</v>
      </c>
      <c r="AV2" s="7" t="s">
        <v>192</v>
      </c>
      <c r="AW2" s="7" t="s">
        <v>193</v>
      </c>
      <c r="AX2" s="7" t="s">
        <v>108</v>
      </c>
      <c r="AY2" s="7" t="s">
        <v>109</v>
      </c>
      <c r="AZ2" s="7" t="s">
        <v>110</v>
      </c>
      <c r="BA2" s="7" t="s">
        <v>192</v>
      </c>
      <c r="BB2" s="7" t="s">
        <v>193</v>
      </c>
      <c r="BC2" s="7" t="s">
        <v>108</v>
      </c>
      <c r="BD2" s="7" t="s">
        <v>109</v>
      </c>
      <c r="BE2" s="7" t="s">
        <v>110</v>
      </c>
      <c r="BF2" s="7" t="s">
        <v>192</v>
      </c>
      <c r="BG2" s="7" t="s">
        <v>193</v>
      </c>
      <c r="BH2" s="7" t="s">
        <v>108</v>
      </c>
      <c r="BI2" s="7" t="s">
        <v>109</v>
      </c>
      <c r="BJ2" s="7" t="s">
        <v>110</v>
      </c>
      <c r="BK2" s="7" t="s">
        <v>192</v>
      </c>
      <c r="BL2" s="7" t="s">
        <v>193</v>
      </c>
      <c r="BM2" s="7" t="s">
        <v>108</v>
      </c>
      <c r="BN2" s="7" t="s">
        <v>109</v>
      </c>
      <c r="BO2" s="7" t="s">
        <v>110</v>
      </c>
      <c r="BP2" s="7" t="s">
        <v>192</v>
      </c>
      <c r="BQ2" s="7" t="s">
        <v>193</v>
      </c>
      <c r="BR2" s="7" t="s">
        <v>108</v>
      </c>
      <c r="BS2" s="7" t="s">
        <v>109</v>
      </c>
    </row>
    <row r="3" spans="1:71" x14ac:dyDescent="0.25">
      <c r="A3" s="3" t="s">
        <v>299</v>
      </c>
      <c r="B3" s="4"/>
      <c r="C3" s="4"/>
      <c r="D3" s="4"/>
      <c r="E3" s="4"/>
      <c r="F3" s="1"/>
      <c r="G3" s="2"/>
      <c r="H3" s="77"/>
      <c r="I3" s="77"/>
      <c r="J3" s="81"/>
      <c r="K3" s="44"/>
      <c r="L3" s="8"/>
      <c r="M3" s="8"/>
      <c r="N3" s="8"/>
      <c r="O3" s="8"/>
      <c r="P3" s="77">
        <f>+H3</f>
        <v>0</v>
      </c>
      <c r="Q3" s="8"/>
      <c r="R3" s="8"/>
      <c r="S3" s="8"/>
      <c r="T3" s="8"/>
      <c r="U3" s="1"/>
      <c r="V3" s="8"/>
      <c r="W3" s="8"/>
      <c r="X3" s="8"/>
      <c r="Y3" s="8"/>
      <c r="Z3" s="1">
        <f>SUM(U3:Y3)</f>
        <v>0</v>
      </c>
      <c r="AA3" s="8"/>
      <c r="AB3" s="8"/>
      <c r="AC3" s="8"/>
      <c r="AD3" s="8"/>
      <c r="AE3" s="1">
        <f>SUM(Z3:AD3)</f>
        <v>0</v>
      </c>
      <c r="AF3" s="8"/>
      <c r="AG3" s="8"/>
      <c r="AH3" s="8"/>
      <c r="AI3" s="8"/>
      <c r="AJ3" s="1">
        <f>SUM(AE3:AI3)</f>
        <v>0</v>
      </c>
      <c r="AK3" s="8"/>
      <c r="AL3" s="8"/>
      <c r="AM3" s="8"/>
      <c r="AN3" s="8"/>
      <c r="AO3" s="1">
        <f>SUM(AJ3:AN3)</f>
        <v>0</v>
      </c>
      <c r="AP3" s="8"/>
      <c r="AQ3" s="8"/>
      <c r="AR3" s="8"/>
      <c r="AS3" s="8"/>
      <c r="AT3" s="1">
        <f>SUM(AO3:AS3)</f>
        <v>0</v>
      </c>
      <c r="AU3" s="8"/>
      <c r="AV3" s="8"/>
      <c r="AW3" s="8"/>
      <c r="AX3" s="8"/>
      <c r="AY3" s="1">
        <f>SUM(AT3:AX3)</f>
        <v>0</v>
      </c>
      <c r="AZ3" s="8"/>
      <c r="BA3" s="8"/>
      <c r="BB3" s="8"/>
      <c r="BC3" s="8"/>
      <c r="BD3" s="1">
        <f>SUM(AY3:BC3)</f>
        <v>0</v>
      </c>
      <c r="BE3" s="8"/>
      <c r="BF3" s="8"/>
      <c r="BG3" s="8"/>
      <c r="BH3" s="8"/>
      <c r="BI3" s="1">
        <f>SUM(BD3:BH3)</f>
        <v>0</v>
      </c>
      <c r="BJ3" s="8"/>
      <c r="BK3" s="8"/>
      <c r="BL3" s="8"/>
      <c r="BM3" s="8"/>
      <c r="BN3" s="1">
        <f>SUM(BI3:BM3)</f>
        <v>0</v>
      </c>
      <c r="BO3" s="8"/>
      <c r="BP3" s="8"/>
      <c r="BQ3" s="8"/>
      <c r="BR3" s="8"/>
      <c r="BS3" s="1">
        <f>SUM(BN3:BR3)</f>
        <v>0</v>
      </c>
    </row>
    <row r="4" spans="1:71" x14ac:dyDescent="0.25">
      <c r="A4" s="1"/>
      <c r="B4" s="1" t="s">
        <v>196</v>
      </c>
      <c r="C4" s="1">
        <v>6</v>
      </c>
      <c r="D4" s="10">
        <v>3885</v>
      </c>
      <c r="E4" s="11">
        <v>77</v>
      </c>
      <c r="F4" s="1">
        <f>IF(B4="MAL",E4,IF(E4&gt;=11,E4+variables!$B$1,11))</f>
        <v>78</v>
      </c>
      <c r="G4" s="2">
        <f>$BS4/F4</f>
        <v>0.97435897435897434</v>
      </c>
      <c r="H4" s="72">
        <v>74</v>
      </c>
      <c r="I4" s="77">
        <f>+H4+J4</f>
        <v>74</v>
      </c>
      <c r="J4" s="82"/>
      <c r="K4" s="9">
        <v>2023</v>
      </c>
      <c r="L4" s="9">
        <v>2023</v>
      </c>
      <c r="M4" s="9"/>
      <c r="N4" s="9"/>
      <c r="O4" s="9"/>
      <c r="P4" s="72">
        <f>H4+SUM(M4:O4)</f>
        <v>74</v>
      </c>
      <c r="Q4" s="9"/>
      <c r="R4" s="9"/>
      <c r="S4" s="9"/>
      <c r="T4" s="9"/>
      <c r="U4" s="1">
        <f>SUM(P4:T4)</f>
        <v>74</v>
      </c>
      <c r="V4" s="9"/>
      <c r="W4" s="9"/>
      <c r="X4" s="9"/>
      <c r="Y4" s="9"/>
      <c r="Z4" s="1">
        <f>SUM(U4:Y4)</f>
        <v>74</v>
      </c>
      <c r="AA4" s="9"/>
      <c r="AB4" s="9"/>
      <c r="AC4" s="9"/>
      <c r="AD4" s="9"/>
      <c r="AE4" s="1">
        <f>SUM(Z4:AD4)</f>
        <v>74</v>
      </c>
      <c r="AF4" s="9"/>
      <c r="AG4" s="9">
        <v>1</v>
      </c>
      <c r="AH4" s="9"/>
      <c r="AI4" s="9">
        <v>1</v>
      </c>
      <c r="AJ4" s="1">
        <f>SUM(AE4:AI4)</f>
        <v>76</v>
      </c>
      <c r="AK4" s="9"/>
      <c r="AL4" s="9"/>
      <c r="AM4" s="9"/>
      <c r="AN4" s="9"/>
      <c r="AO4" s="1">
        <f>SUM(AJ4:AN4)</f>
        <v>76</v>
      </c>
      <c r="AP4" s="9"/>
      <c r="AQ4" s="9"/>
      <c r="AR4" s="9"/>
      <c r="AS4" s="9"/>
      <c r="AT4" s="1">
        <f>SUM(AO4:AS4)</f>
        <v>76</v>
      </c>
      <c r="AU4" s="9"/>
      <c r="AV4" s="9"/>
      <c r="AW4" s="9"/>
      <c r="AX4" s="9"/>
      <c r="AY4" s="1">
        <f>SUM(AT4:AX4)</f>
        <v>76</v>
      </c>
      <c r="AZ4" s="9"/>
      <c r="BA4" s="9"/>
      <c r="BB4" s="9"/>
      <c r="BC4" s="9"/>
      <c r="BD4" s="1">
        <f>SUM(AY4:BC4)</f>
        <v>76</v>
      </c>
      <c r="BE4" s="9"/>
      <c r="BF4" s="9"/>
      <c r="BG4" s="9"/>
      <c r="BH4" s="9"/>
      <c r="BI4" s="1">
        <f>SUM(BD4:BH4)</f>
        <v>76</v>
      </c>
      <c r="BJ4" s="9"/>
      <c r="BK4" s="9"/>
      <c r="BL4" s="9"/>
      <c r="BM4" s="9"/>
      <c r="BN4" s="1">
        <f>SUM(BI4:BM4)</f>
        <v>76</v>
      </c>
      <c r="BO4" s="9"/>
      <c r="BP4" s="9"/>
      <c r="BQ4" s="9"/>
      <c r="BR4" s="9"/>
      <c r="BS4" s="1">
        <f>SUM(BN4:BR4)</f>
        <v>76</v>
      </c>
    </row>
    <row r="5" spans="1:71" x14ac:dyDescent="0.25">
      <c r="A5" s="1"/>
      <c r="B5" s="1"/>
      <c r="C5" s="1"/>
      <c r="D5" s="1"/>
      <c r="E5" s="1"/>
      <c r="F5" s="1"/>
      <c r="G5" s="1"/>
      <c r="H5" s="72"/>
      <c r="I5" s="72"/>
      <c r="J5" s="72"/>
      <c r="K5" s="1"/>
      <c r="L5" s="1"/>
      <c r="M5" s="1">
        <f>SUM(M4:M4)</f>
        <v>0</v>
      </c>
      <c r="N5" s="1">
        <f>SUM(N4:N4)</f>
        <v>0</v>
      </c>
      <c r="O5" s="1">
        <f>SUM(O4:O4)</f>
        <v>0</v>
      </c>
      <c r="P5" s="72">
        <f>SUM(P3:P4)</f>
        <v>74</v>
      </c>
      <c r="Q5" s="1">
        <f>SUM(Q3:Q4)</f>
        <v>0</v>
      </c>
      <c r="R5" s="1">
        <f>SUM(R4:R4)</f>
        <v>0</v>
      </c>
      <c r="S5" s="1">
        <f>SUM(S4:S4)</f>
        <v>0</v>
      </c>
      <c r="T5" s="1">
        <f>SUM(T4:T4)</f>
        <v>0</v>
      </c>
      <c r="U5" s="1"/>
      <c r="V5" s="1">
        <f>SUM(V4:V4)</f>
        <v>0</v>
      </c>
      <c r="W5" s="1">
        <f>SUM(W4:W4)</f>
        <v>0</v>
      </c>
      <c r="X5" s="1">
        <f>SUM(X4:X4)</f>
        <v>0</v>
      </c>
      <c r="Y5" s="1">
        <f>SUM(Y4:Y4)</f>
        <v>0</v>
      </c>
      <c r="Z5" s="1">
        <f t="shared" ref="Z5:BS5" si="0">SUM(Z3:Z4)</f>
        <v>74</v>
      </c>
      <c r="AA5" s="1">
        <f t="shared" si="0"/>
        <v>0</v>
      </c>
      <c r="AB5" s="1">
        <f t="shared" si="0"/>
        <v>0</v>
      </c>
      <c r="AC5" s="1">
        <f t="shared" si="0"/>
        <v>0</v>
      </c>
      <c r="AD5" s="1">
        <f t="shared" si="0"/>
        <v>0</v>
      </c>
      <c r="AE5" s="1">
        <f t="shared" si="0"/>
        <v>74</v>
      </c>
      <c r="AF5" s="1">
        <f t="shared" si="0"/>
        <v>0</v>
      </c>
      <c r="AG5" s="1">
        <f t="shared" si="0"/>
        <v>1</v>
      </c>
      <c r="AH5" s="1">
        <f t="shared" si="0"/>
        <v>0</v>
      </c>
      <c r="AI5" s="1">
        <f t="shared" si="0"/>
        <v>1</v>
      </c>
      <c r="AJ5" s="1">
        <f t="shared" si="0"/>
        <v>76</v>
      </c>
      <c r="AK5" s="1">
        <f t="shared" si="0"/>
        <v>0</v>
      </c>
      <c r="AL5" s="1">
        <f t="shared" si="0"/>
        <v>0</v>
      </c>
      <c r="AM5" s="1">
        <f t="shared" si="0"/>
        <v>0</v>
      </c>
      <c r="AN5" s="1">
        <f t="shared" si="0"/>
        <v>0</v>
      </c>
      <c r="AO5" s="1">
        <f t="shared" si="0"/>
        <v>76</v>
      </c>
      <c r="AP5" s="1">
        <f t="shared" si="0"/>
        <v>0</v>
      </c>
      <c r="AQ5" s="1">
        <f t="shared" si="0"/>
        <v>0</v>
      </c>
      <c r="AR5" s="1">
        <f t="shared" si="0"/>
        <v>0</v>
      </c>
      <c r="AS5" s="1">
        <f t="shared" si="0"/>
        <v>0</v>
      </c>
      <c r="AT5" s="1">
        <f t="shared" si="0"/>
        <v>76</v>
      </c>
      <c r="AU5" s="1">
        <f t="shared" si="0"/>
        <v>0</v>
      </c>
      <c r="AV5" s="1">
        <f t="shared" si="0"/>
        <v>0</v>
      </c>
      <c r="AW5" s="1">
        <f t="shared" si="0"/>
        <v>0</v>
      </c>
      <c r="AX5" s="1">
        <f t="shared" si="0"/>
        <v>0</v>
      </c>
      <c r="AY5" s="1">
        <f t="shared" si="0"/>
        <v>76</v>
      </c>
      <c r="AZ5" s="1">
        <f t="shared" si="0"/>
        <v>0</v>
      </c>
      <c r="BA5" s="1">
        <f t="shared" si="0"/>
        <v>0</v>
      </c>
      <c r="BB5" s="1">
        <f t="shared" si="0"/>
        <v>0</v>
      </c>
      <c r="BC5" s="1">
        <f t="shared" si="0"/>
        <v>0</v>
      </c>
      <c r="BD5" s="1">
        <f t="shared" si="0"/>
        <v>76</v>
      </c>
      <c r="BE5" s="1">
        <f t="shared" si="0"/>
        <v>0</v>
      </c>
      <c r="BF5" s="1">
        <f t="shared" si="0"/>
        <v>0</v>
      </c>
      <c r="BG5" s="1">
        <f t="shared" si="0"/>
        <v>0</v>
      </c>
      <c r="BH5" s="1">
        <f t="shared" si="0"/>
        <v>0</v>
      </c>
      <c r="BI5" s="1">
        <f t="shared" si="0"/>
        <v>76</v>
      </c>
      <c r="BJ5" s="1">
        <f t="shared" si="0"/>
        <v>0</v>
      </c>
      <c r="BK5" s="1">
        <f t="shared" si="0"/>
        <v>0</v>
      </c>
      <c r="BL5" s="1">
        <f t="shared" si="0"/>
        <v>0</v>
      </c>
      <c r="BM5" s="1">
        <f t="shared" si="0"/>
        <v>0</v>
      </c>
      <c r="BN5" s="1">
        <f t="shared" si="0"/>
        <v>76</v>
      </c>
      <c r="BO5" s="1">
        <f t="shared" si="0"/>
        <v>0</v>
      </c>
      <c r="BP5" s="1">
        <f t="shared" si="0"/>
        <v>0</v>
      </c>
      <c r="BQ5" s="1">
        <f t="shared" si="0"/>
        <v>0</v>
      </c>
      <c r="BR5" s="1">
        <f t="shared" si="0"/>
        <v>0</v>
      </c>
      <c r="BS5" s="1">
        <f t="shared" si="0"/>
        <v>76</v>
      </c>
    </row>
    <row r="6" spans="1:71" x14ac:dyDescent="0.25">
      <c r="A6" s="1"/>
      <c r="B6" s="1" t="s">
        <v>229</v>
      </c>
      <c r="C6" s="1">
        <v>1</v>
      </c>
      <c r="D6" s="1"/>
      <c r="E6" s="1">
        <f>SUM(E3:E5)</f>
        <v>77</v>
      </c>
      <c r="F6" s="1">
        <f>SUM(F3:F5)</f>
        <v>78</v>
      </c>
      <c r="G6" s="2">
        <f>$BS5/F6</f>
        <v>0.97435897435897434</v>
      </c>
      <c r="H6" s="72">
        <f>SUM(H3:H4)</f>
        <v>74</v>
      </c>
      <c r="I6" s="72">
        <f>SUM(I3:I4)</f>
        <v>74</v>
      </c>
      <c r="J6" s="72">
        <f>SUM(J3:J4)</f>
        <v>0</v>
      </c>
      <c r="K6" s="1"/>
      <c r="L6" s="1"/>
      <c r="M6" s="1"/>
      <c r="N6" s="1"/>
      <c r="O6" s="1"/>
      <c r="P6" s="2">
        <f>P5/F6</f>
        <v>0.94871794871794868</v>
      </c>
      <c r="Q6" s="1"/>
      <c r="R6" s="1">
        <f>M5+R5</f>
        <v>0</v>
      </c>
      <c r="S6" s="1">
        <f>N5+S5</f>
        <v>0</v>
      </c>
      <c r="T6" s="1">
        <f>O5+T5</f>
        <v>0</v>
      </c>
      <c r="U6" s="2">
        <f>+U4/F4</f>
        <v>0.94871794871794868</v>
      </c>
      <c r="V6" s="1"/>
      <c r="W6" s="1">
        <f>R6+W5</f>
        <v>0</v>
      </c>
      <c r="X6" s="1">
        <f>S6+X5</f>
        <v>0</v>
      </c>
      <c r="Y6" s="1">
        <f>T6+Y5</f>
        <v>0</v>
      </c>
      <c r="Z6" s="2">
        <f>Z5/F6</f>
        <v>0.94871794871794868</v>
      </c>
      <c r="AA6" s="1"/>
      <c r="AB6" s="1">
        <f>W6+AB5</f>
        <v>0</v>
      </c>
      <c r="AC6" s="1">
        <f>X6+AC5</f>
        <v>0</v>
      </c>
      <c r="AD6" s="1">
        <f>Y6+AD5</f>
        <v>0</v>
      </c>
      <c r="AE6" s="2">
        <f>AE5/F6</f>
        <v>0.94871794871794868</v>
      </c>
      <c r="AF6" s="1"/>
      <c r="AG6" s="1">
        <f>AB6+AG5</f>
        <v>1</v>
      </c>
      <c r="AH6" s="1">
        <f>AC6+AH5</f>
        <v>0</v>
      </c>
      <c r="AI6" s="1">
        <f>AD6+AI5</f>
        <v>1</v>
      </c>
      <c r="AJ6" s="2">
        <f>AJ5/F6</f>
        <v>0.97435897435897434</v>
      </c>
      <c r="AK6" s="1"/>
      <c r="AL6" s="1">
        <f>AG6+AL5</f>
        <v>1</v>
      </c>
      <c r="AM6" s="1">
        <f>AH6+AM5</f>
        <v>0</v>
      </c>
      <c r="AN6" s="1">
        <f>AI6+AN5</f>
        <v>1</v>
      </c>
      <c r="AO6" s="2">
        <f>AO5/F6</f>
        <v>0.97435897435897434</v>
      </c>
      <c r="AP6" s="1"/>
      <c r="AQ6" s="1">
        <f>AL6+AQ5</f>
        <v>1</v>
      </c>
      <c r="AR6" s="1">
        <f>AM6+AR5</f>
        <v>0</v>
      </c>
      <c r="AS6" s="1">
        <f>AN6+AS5</f>
        <v>1</v>
      </c>
      <c r="AT6" s="2">
        <f>AT5/F6</f>
        <v>0.97435897435897434</v>
      </c>
      <c r="AU6" s="1"/>
      <c r="AV6" s="1">
        <f>AQ6+AV5</f>
        <v>1</v>
      </c>
      <c r="AW6" s="1">
        <f>AR6+AW5</f>
        <v>0</v>
      </c>
      <c r="AX6" s="1">
        <f>AS6+AX5</f>
        <v>1</v>
      </c>
      <c r="AY6" s="2">
        <f>AY5/F6</f>
        <v>0.97435897435897434</v>
      </c>
      <c r="AZ6" s="1"/>
      <c r="BA6" s="1">
        <f>AV6+BA5</f>
        <v>1</v>
      </c>
      <c r="BB6" s="1">
        <f>AW6+BB5</f>
        <v>0</v>
      </c>
      <c r="BC6" s="1">
        <f>AX6+BC5</f>
        <v>1</v>
      </c>
      <c r="BD6" s="2">
        <f>BD5/F6</f>
        <v>0.97435897435897434</v>
      </c>
      <c r="BE6" s="1"/>
      <c r="BF6" s="1">
        <f>BA6+BF5</f>
        <v>1</v>
      </c>
      <c r="BG6" s="1">
        <f>BB6+BG5</f>
        <v>0</v>
      </c>
      <c r="BH6" s="1">
        <f>BC6+BH5</f>
        <v>1</v>
      </c>
      <c r="BI6" s="2">
        <f>BI5/F6</f>
        <v>0.97435897435897434</v>
      </c>
      <c r="BJ6" s="1"/>
      <c r="BK6" s="1">
        <f>BF6+BK5</f>
        <v>1</v>
      </c>
      <c r="BL6" s="1">
        <f>BG6+BL5</f>
        <v>0</v>
      </c>
      <c r="BM6" s="1">
        <f>BH6+BM5</f>
        <v>1</v>
      </c>
      <c r="BN6" s="2">
        <f>BN5/F6</f>
        <v>0.97435897435897434</v>
      </c>
      <c r="BO6" s="1"/>
      <c r="BP6" s="1">
        <f>BK6+BP5</f>
        <v>1</v>
      </c>
      <c r="BQ6" s="1">
        <f>BL6+BQ5</f>
        <v>0</v>
      </c>
      <c r="BR6" s="1">
        <f>BM6+BR5</f>
        <v>1</v>
      </c>
      <c r="BS6" s="2">
        <f>BS5/F6</f>
        <v>0.97435897435897434</v>
      </c>
    </row>
  </sheetData>
  <mergeCells count="12">
    <mergeCell ref="BO1:BS1"/>
    <mergeCell ref="AK1:AO1"/>
    <mergeCell ref="M1:P1"/>
    <mergeCell ref="Q1:U1"/>
    <mergeCell ref="V1:Z1"/>
    <mergeCell ref="AA1:AE1"/>
    <mergeCell ref="AF1:AJ1"/>
    <mergeCell ref="AP1:AT1"/>
    <mergeCell ref="AU1:AY1"/>
    <mergeCell ref="AZ1:BD1"/>
    <mergeCell ref="BE1:BI1"/>
    <mergeCell ref="BJ1:BN1"/>
  </mergeCells>
  <phoneticPr fontId="9" type="noConversion"/>
  <pageMargins left="0.7" right="0.7" top="0.75" bottom="0.75" header="0.3" footer="0.3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S24"/>
  <sheetViews>
    <sheetView zoomScale="150" workbookViewId="0">
      <pane xSplit="12" ySplit="2" topLeftCell="AP12" activePane="bottomRight" state="frozen"/>
      <selection activeCell="A19" sqref="A19:XFD48"/>
      <selection pane="topRight" activeCell="A19" sqref="A19:XFD48"/>
      <selection pane="bottomLeft" activeCell="A19" sqref="A19:XFD48"/>
      <selection pane="bottomRight" activeCell="AQ21" sqref="AQ21"/>
    </sheetView>
  </sheetViews>
  <sheetFormatPr defaultColWidth="8.85546875" defaultRowHeight="15" x14ac:dyDescent="0.25"/>
  <cols>
    <col min="1" max="1" width="8.5703125" bestFit="1" customWidth="1"/>
    <col min="2" max="2" width="19.28515625" bestFit="1" customWidth="1"/>
    <col min="3" max="3" width="4.42578125" customWidth="1"/>
    <col min="4" max="4" width="8.7109375" hidden="1" customWidth="1"/>
    <col min="5" max="5" width="5.42578125" customWidth="1"/>
    <col min="6" max="6" width="5.140625" bestFit="1" customWidth="1"/>
    <col min="7" max="7" width="8.28515625" bestFit="1" customWidth="1"/>
    <col min="8" max="8" width="5.140625" style="80" customWidth="1"/>
    <col min="9" max="9" width="8" style="80" customWidth="1"/>
    <col min="10" max="10" width="5" style="80" customWidth="1"/>
    <col min="11" max="11" width="5.42578125" customWidth="1"/>
    <col min="12" max="12" width="8.140625" customWidth="1"/>
    <col min="13" max="15" width="3" customWidth="1"/>
    <col min="16" max="16" width="7.140625" customWidth="1"/>
    <col min="17" max="17" width="4" customWidth="1"/>
    <col min="18" max="20" width="3" customWidth="1"/>
    <col min="21" max="21" width="7.140625" customWidth="1"/>
    <col min="22" max="25" width="3" customWidth="1"/>
    <col min="26" max="26" width="7.140625" customWidth="1"/>
    <col min="27" max="30" width="3" customWidth="1"/>
    <col min="31" max="31" width="7.140625" customWidth="1"/>
    <col min="32" max="33" width="3" customWidth="1"/>
    <col min="34" max="34" width="4" customWidth="1"/>
    <col min="35" max="35" width="3" customWidth="1"/>
    <col min="36" max="36" width="7.140625" customWidth="1"/>
    <col min="37" max="38" width="3" customWidth="1"/>
    <col min="39" max="39" width="4" customWidth="1"/>
    <col min="40" max="40" width="3" customWidth="1"/>
    <col min="41" max="41" width="7.140625" customWidth="1"/>
    <col min="42" max="43" width="3" customWidth="1"/>
    <col min="44" max="44" width="4" customWidth="1"/>
    <col min="45" max="45" width="3" customWidth="1"/>
    <col min="46" max="46" width="7.140625" customWidth="1"/>
    <col min="47" max="48" width="3" customWidth="1"/>
    <col min="49" max="49" width="4" customWidth="1"/>
    <col min="50" max="50" width="3" customWidth="1"/>
    <col min="51" max="51" width="7.140625" customWidth="1"/>
    <col min="52" max="53" width="3" customWidth="1"/>
    <col min="54" max="54" width="4" customWidth="1"/>
    <col min="55" max="55" width="3" customWidth="1"/>
    <col min="56" max="56" width="7.140625" customWidth="1"/>
    <col min="57" max="58" width="3" customWidth="1"/>
    <col min="59" max="59" width="4" customWidth="1"/>
    <col min="60" max="60" width="3" customWidth="1"/>
    <col min="61" max="61" width="7.140625" customWidth="1"/>
    <col min="62" max="63" width="3" customWidth="1"/>
    <col min="64" max="64" width="4" customWidth="1"/>
    <col min="65" max="65" width="3" customWidth="1"/>
    <col min="66" max="66" width="7.140625" customWidth="1"/>
    <col min="67" max="67" width="3.5703125" customWidth="1"/>
    <col min="68" max="68" width="2.85546875" customWidth="1"/>
    <col min="69" max="69" width="4" customWidth="1"/>
    <col min="70" max="70" width="2.85546875" customWidth="1"/>
    <col min="71" max="71" width="7.140625" customWidth="1"/>
  </cols>
  <sheetData>
    <row r="1" spans="1:71" x14ac:dyDescent="0.25">
      <c r="A1" s="33"/>
      <c r="B1" s="33"/>
      <c r="C1" s="33"/>
      <c r="D1" s="33"/>
      <c r="E1" s="33"/>
      <c r="F1" s="33"/>
      <c r="G1" s="33"/>
      <c r="H1" s="78"/>
      <c r="I1" s="78"/>
      <c r="J1" s="78"/>
      <c r="K1" s="33"/>
      <c r="L1" s="33"/>
      <c r="M1" s="279" t="s">
        <v>320</v>
      </c>
      <c r="N1" s="280"/>
      <c r="O1" s="280"/>
      <c r="P1" s="281"/>
      <c r="Q1" s="279" t="s">
        <v>121</v>
      </c>
      <c r="R1" s="280"/>
      <c r="S1" s="280"/>
      <c r="T1" s="280"/>
      <c r="U1" s="281"/>
      <c r="V1" s="279" t="s">
        <v>276</v>
      </c>
      <c r="W1" s="280"/>
      <c r="X1" s="280"/>
      <c r="Y1" s="280"/>
      <c r="Z1" s="281"/>
      <c r="AA1" s="279" t="s">
        <v>135</v>
      </c>
      <c r="AB1" s="280"/>
      <c r="AC1" s="280"/>
      <c r="AD1" s="280"/>
      <c r="AE1" s="281"/>
      <c r="AF1" s="279" t="s">
        <v>136</v>
      </c>
      <c r="AG1" s="280"/>
      <c r="AH1" s="280"/>
      <c r="AI1" s="280"/>
      <c r="AJ1" s="281"/>
      <c r="AK1" s="279" t="s">
        <v>70</v>
      </c>
      <c r="AL1" s="280"/>
      <c r="AM1" s="280"/>
      <c r="AN1" s="280"/>
      <c r="AO1" s="281"/>
      <c r="AP1" s="279" t="s">
        <v>71</v>
      </c>
      <c r="AQ1" s="280"/>
      <c r="AR1" s="280"/>
      <c r="AS1" s="280"/>
      <c r="AT1" s="281"/>
      <c r="AU1" s="279" t="s">
        <v>48</v>
      </c>
      <c r="AV1" s="280"/>
      <c r="AW1" s="280"/>
      <c r="AX1" s="280"/>
      <c r="AY1" s="281"/>
      <c r="AZ1" s="279" t="s">
        <v>49</v>
      </c>
      <c r="BA1" s="280"/>
      <c r="BB1" s="280"/>
      <c r="BC1" s="280"/>
      <c r="BD1" s="281"/>
      <c r="BE1" s="279" t="s">
        <v>43</v>
      </c>
      <c r="BF1" s="280"/>
      <c r="BG1" s="280"/>
      <c r="BH1" s="280"/>
      <c r="BI1" s="281"/>
      <c r="BJ1" s="279" t="s">
        <v>212</v>
      </c>
      <c r="BK1" s="280"/>
      <c r="BL1" s="280"/>
      <c r="BM1" s="280"/>
      <c r="BN1" s="281"/>
      <c r="BO1" s="279" t="s">
        <v>300</v>
      </c>
      <c r="BP1" s="280"/>
      <c r="BQ1" s="280"/>
      <c r="BR1" s="280"/>
      <c r="BS1" s="281"/>
    </row>
    <row r="2" spans="1:71" s="15" customFormat="1" ht="45.75" thickBot="1" x14ac:dyDescent="0.3">
      <c r="A2" s="6" t="s">
        <v>51</v>
      </c>
      <c r="B2" s="6" t="s">
        <v>9</v>
      </c>
      <c r="C2" s="6" t="s">
        <v>60</v>
      </c>
      <c r="D2" s="6" t="s">
        <v>61</v>
      </c>
      <c r="E2" s="73" t="s">
        <v>339</v>
      </c>
      <c r="F2" s="74" t="s">
        <v>154</v>
      </c>
      <c r="G2" s="74" t="s">
        <v>138</v>
      </c>
      <c r="H2" s="79" t="s">
        <v>338</v>
      </c>
      <c r="I2" s="79" t="s">
        <v>337</v>
      </c>
      <c r="J2" s="79" t="s">
        <v>139</v>
      </c>
      <c r="K2" s="6" t="s">
        <v>255</v>
      </c>
      <c r="L2" s="6" t="s">
        <v>165</v>
      </c>
      <c r="M2" s="7" t="s">
        <v>192</v>
      </c>
      <c r="N2" s="7" t="s">
        <v>193</v>
      </c>
      <c r="O2" s="7" t="s">
        <v>108</v>
      </c>
      <c r="P2" s="7" t="s">
        <v>109</v>
      </c>
      <c r="Q2" s="7" t="s">
        <v>110</v>
      </c>
      <c r="R2" s="7" t="s">
        <v>192</v>
      </c>
      <c r="S2" s="7" t="s">
        <v>193</v>
      </c>
      <c r="T2" s="7" t="s">
        <v>108</v>
      </c>
      <c r="U2" s="7" t="s">
        <v>109</v>
      </c>
      <c r="V2" s="7" t="s">
        <v>110</v>
      </c>
      <c r="W2" s="7" t="s">
        <v>192</v>
      </c>
      <c r="X2" s="7" t="s">
        <v>193</v>
      </c>
      <c r="Y2" s="7" t="s">
        <v>108</v>
      </c>
      <c r="Z2" s="7" t="s">
        <v>109</v>
      </c>
      <c r="AA2" s="7" t="s">
        <v>110</v>
      </c>
      <c r="AB2" s="7" t="s">
        <v>192</v>
      </c>
      <c r="AC2" s="7" t="s">
        <v>193</v>
      </c>
      <c r="AD2" s="7" t="s">
        <v>108</v>
      </c>
      <c r="AE2" s="7" t="s">
        <v>109</v>
      </c>
      <c r="AF2" s="7" t="s">
        <v>110</v>
      </c>
      <c r="AG2" s="7" t="s">
        <v>192</v>
      </c>
      <c r="AH2" s="7" t="s">
        <v>193</v>
      </c>
      <c r="AI2" s="7" t="s">
        <v>108</v>
      </c>
      <c r="AJ2" s="7" t="s">
        <v>109</v>
      </c>
      <c r="AK2" s="7" t="s">
        <v>110</v>
      </c>
      <c r="AL2" s="7" t="s">
        <v>192</v>
      </c>
      <c r="AM2" s="7" t="s">
        <v>193</v>
      </c>
      <c r="AN2" s="7" t="s">
        <v>108</v>
      </c>
      <c r="AO2" s="7" t="s">
        <v>109</v>
      </c>
      <c r="AP2" s="7" t="s">
        <v>110</v>
      </c>
      <c r="AQ2" s="7" t="s">
        <v>192</v>
      </c>
      <c r="AR2" s="7" t="s">
        <v>193</v>
      </c>
      <c r="AS2" s="7" t="s">
        <v>108</v>
      </c>
      <c r="AT2" s="7" t="s">
        <v>109</v>
      </c>
      <c r="AU2" s="7" t="s">
        <v>110</v>
      </c>
      <c r="AV2" s="7" t="s">
        <v>192</v>
      </c>
      <c r="AW2" s="7" t="s">
        <v>193</v>
      </c>
      <c r="AX2" s="7" t="s">
        <v>108</v>
      </c>
      <c r="AY2" s="7" t="s">
        <v>109</v>
      </c>
      <c r="AZ2" s="7" t="s">
        <v>110</v>
      </c>
      <c r="BA2" s="7" t="s">
        <v>192</v>
      </c>
      <c r="BB2" s="7" t="s">
        <v>193</v>
      </c>
      <c r="BC2" s="7" t="s">
        <v>108</v>
      </c>
      <c r="BD2" s="7" t="s">
        <v>109</v>
      </c>
      <c r="BE2" s="7" t="s">
        <v>110</v>
      </c>
      <c r="BF2" s="7" t="s">
        <v>192</v>
      </c>
      <c r="BG2" s="7" t="s">
        <v>193</v>
      </c>
      <c r="BH2" s="7" t="s">
        <v>108</v>
      </c>
      <c r="BI2" s="7" t="s">
        <v>109</v>
      </c>
      <c r="BJ2" s="7" t="s">
        <v>110</v>
      </c>
      <c r="BK2" s="7" t="s">
        <v>192</v>
      </c>
      <c r="BL2" s="7" t="s">
        <v>193</v>
      </c>
      <c r="BM2" s="7" t="s">
        <v>108</v>
      </c>
      <c r="BN2" s="7" t="s">
        <v>109</v>
      </c>
      <c r="BO2" s="7" t="s">
        <v>110</v>
      </c>
      <c r="BP2" s="7" t="s">
        <v>192</v>
      </c>
      <c r="BQ2" s="7" t="s">
        <v>193</v>
      </c>
      <c r="BR2" s="7" t="s">
        <v>108</v>
      </c>
      <c r="BS2" s="7" t="s">
        <v>109</v>
      </c>
    </row>
    <row r="3" spans="1:71" x14ac:dyDescent="0.25">
      <c r="A3" s="3" t="s">
        <v>37</v>
      </c>
      <c r="B3" s="4"/>
      <c r="C3" s="4"/>
      <c r="D3" s="4"/>
      <c r="E3" s="14"/>
      <c r="F3" s="4"/>
      <c r="G3" s="5"/>
      <c r="H3" s="77"/>
      <c r="I3" s="77"/>
      <c r="J3" s="81"/>
      <c r="K3" s="8">
        <v>2023</v>
      </c>
      <c r="L3" s="8">
        <v>2023</v>
      </c>
      <c r="M3" s="8"/>
      <c r="N3" s="8"/>
      <c r="O3" s="8"/>
      <c r="P3" s="77">
        <f>+H3+M3+N3+O3</f>
        <v>0</v>
      </c>
      <c r="Q3" s="8"/>
      <c r="R3" s="8"/>
      <c r="S3" s="8"/>
      <c r="T3" s="8"/>
      <c r="U3" s="1">
        <f>SUM(P3:T3)</f>
        <v>0</v>
      </c>
      <c r="V3" s="8"/>
      <c r="W3" s="8"/>
      <c r="X3" s="8"/>
      <c r="Y3" s="8" t="s">
        <v>323</v>
      </c>
      <c r="Z3" s="1">
        <f>SUM(U3:Y3)</f>
        <v>0</v>
      </c>
      <c r="AA3" s="8"/>
      <c r="AB3" s="8"/>
      <c r="AC3" s="8"/>
      <c r="AD3" s="8"/>
      <c r="AE3" s="1">
        <f>SUM(Z3:AD3)</f>
        <v>0</v>
      </c>
      <c r="AF3" s="8"/>
      <c r="AG3" s="8"/>
      <c r="AH3" s="8"/>
      <c r="AI3" s="8"/>
      <c r="AJ3" s="1">
        <f>SUM(AE3:AI3)</f>
        <v>0</v>
      </c>
      <c r="AK3" s="8"/>
      <c r="AL3" s="8"/>
      <c r="AM3" s="8"/>
      <c r="AN3" s="8"/>
      <c r="AO3" s="1">
        <f>SUM(AJ3:AN3)</f>
        <v>0</v>
      </c>
      <c r="AP3" s="8"/>
      <c r="AQ3" s="8"/>
      <c r="AR3" s="8"/>
      <c r="AS3" s="8"/>
      <c r="AT3" s="1">
        <f>SUM(AO3:AS3)</f>
        <v>0</v>
      </c>
      <c r="AU3" s="8"/>
      <c r="AV3" s="8"/>
      <c r="AW3" s="8"/>
      <c r="AX3" s="8"/>
      <c r="AY3" s="1">
        <f>SUM(AT3:AX3)</f>
        <v>0</v>
      </c>
      <c r="AZ3" s="8"/>
      <c r="BA3" s="8"/>
      <c r="BB3" s="8"/>
      <c r="BC3" s="8"/>
      <c r="BD3" s="1"/>
      <c r="BE3" s="8"/>
      <c r="BF3" s="8"/>
      <c r="BG3" s="8"/>
      <c r="BH3" s="8"/>
      <c r="BI3" s="1">
        <f>SUM(BD3:BH3)</f>
        <v>0</v>
      </c>
      <c r="BJ3" s="8"/>
      <c r="BK3" s="8"/>
      <c r="BL3" s="8"/>
      <c r="BM3" s="8"/>
      <c r="BN3" s="1">
        <f>SUM(BI3:BM3)</f>
        <v>0</v>
      </c>
      <c r="BO3" s="8"/>
      <c r="BP3" s="8"/>
      <c r="BQ3" s="8"/>
      <c r="BR3" s="8"/>
      <c r="BS3" s="1">
        <f t="shared" ref="BS3:BS22" si="0">SUM(BN3:BR3)</f>
        <v>0</v>
      </c>
    </row>
    <row r="4" spans="1:71" x14ac:dyDescent="0.25">
      <c r="A4" s="3"/>
      <c r="B4" s="4" t="s">
        <v>359</v>
      </c>
      <c r="C4" s="14">
        <v>1</v>
      </c>
      <c r="D4" s="4"/>
      <c r="E4" s="14">
        <v>18</v>
      </c>
      <c r="F4" s="1"/>
      <c r="G4" s="5">
        <f>$BS4/E4</f>
        <v>0.72222222222222221</v>
      </c>
      <c r="H4" s="77">
        <v>7</v>
      </c>
      <c r="I4" s="77">
        <f t="shared" ref="I4:I22" si="1">+H4+J4</f>
        <v>7</v>
      </c>
      <c r="J4" s="81"/>
      <c r="K4" s="8">
        <v>2023</v>
      </c>
      <c r="L4" s="8">
        <v>2023</v>
      </c>
      <c r="M4" s="8"/>
      <c r="N4" s="8"/>
      <c r="O4" s="8"/>
      <c r="P4" s="72">
        <f>H4+SUM(M4:O4)</f>
        <v>7</v>
      </c>
      <c r="Q4" s="8"/>
      <c r="R4" s="8"/>
      <c r="S4" s="8"/>
      <c r="T4" s="8"/>
      <c r="U4" s="1">
        <f>SUM(P4:T4)</f>
        <v>7</v>
      </c>
      <c r="V4" s="8"/>
      <c r="W4" s="8"/>
      <c r="X4" s="8"/>
      <c r="Y4" s="8"/>
      <c r="Z4" s="1">
        <f>SUM(U4:Y4)</f>
        <v>7</v>
      </c>
      <c r="AA4" s="8"/>
      <c r="AB4" s="8"/>
      <c r="AC4" s="8">
        <v>6</v>
      </c>
      <c r="AD4" s="8"/>
      <c r="AE4" s="1">
        <f>SUM(Z4:AD4)</f>
        <v>13</v>
      </c>
      <c r="AF4" s="8"/>
      <c r="AG4" s="8"/>
      <c r="AH4" s="8"/>
      <c r="AI4" s="8"/>
      <c r="AJ4" s="1">
        <f>SUM(AE4:AI4)</f>
        <v>13</v>
      </c>
      <c r="AK4" s="8"/>
      <c r="AL4" s="8"/>
      <c r="AM4" s="8"/>
      <c r="AN4" s="8"/>
      <c r="AO4" s="1">
        <f>SUM(AJ4:AN4)</f>
        <v>13</v>
      </c>
      <c r="AP4" s="8"/>
      <c r="AQ4" s="8"/>
      <c r="AR4" s="8"/>
      <c r="AS4" s="8"/>
      <c r="AT4" s="1">
        <f>SUM(AO4:AS4)</f>
        <v>13</v>
      </c>
      <c r="AU4" s="8"/>
      <c r="AV4" s="8"/>
      <c r="AW4" s="8"/>
      <c r="AX4" s="8"/>
      <c r="AY4" s="1">
        <f>SUM(AT4:AX4)</f>
        <v>13</v>
      </c>
      <c r="AZ4" s="8"/>
      <c r="BA4" s="8"/>
      <c r="BB4" s="8"/>
      <c r="BC4" s="8"/>
      <c r="BD4" s="1">
        <f>SUM(AY4:BC4)</f>
        <v>13</v>
      </c>
      <c r="BE4" s="8"/>
      <c r="BF4" s="8"/>
      <c r="BG4" s="8"/>
      <c r="BH4" s="8"/>
      <c r="BI4" s="1">
        <f>SUM(BD4:BH4)</f>
        <v>13</v>
      </c>
      <c r="BJ4" s="8"/>
      <c r="BK4" s="8"/>
      <c r="BL4" s="8"/>
      <c r="BM4" s="8"/>
      <c r="BN4" s="1">
        <f>SUM(BI4:BM4)</f>
        <v>13</v>
      </c>
      <c r="BO4" s="8"/>
      <c r="BP4" s="8"/>
      <c r="BQ4" s="8"/>
      <c r="BR4" s="8"/>
      <c r="BS4" s="1">
        <f t="shared" si="0"/>
        <v>13</v>
      </c>
    </row>
    <row r="5" spans="1:71" x14ac:dyDescent="0.25">
      <c r="A5" s="1"/>
      <c r="B5" s="1" t="s">
        <v>33</v>
      </c>
      <c r="C5" s="12">
        <v>2</v>
      </c>
      <c r="D5" s="12">
        <v>4643</v>
      </c>
      <c r="E5" s="12">
        <v>28</v>
      </c>
      <c r="F5" s="1"/>
      <c r="G5" s="5">
        <f t="shared" ref="G5:G22" si="2">$BS5/E5</f>
        <v>0.6071428571428571</v>
      </c>
      <c r="H5" s="77">
        <v>13</v>
      </c>
      <c r="I5" s="77">
        <f t="shared" si="1"/>
        <v>13</v>
      </c>
      <c r="J5" s="82"/>
      <c r="K5" s="8">
        <v>2023</v>
      </c>
      <c r="L5" s="8">
        <v>2023</v>
      </c>
      <c r="M5" s="9"/>
      <c r="N5" s="9"/>
      <c r="O5" s="9"/>
      <c r="P5" s="72">
        <f>H5+SUM(M5:O5)</f>
        <v>13</v>
      </c>
      <c r="Q5" s="9"/>
      <c r="R5" s="9"/>
      <c r="S5" s="9"/>
      <c r="T5" s="9"/>
      <c r="U5" s="1">
        <f>SUM(P5:T5)</f>
        <v>13</v>
      </c>
      <c r="V5" s="9"/>
      <c r="W5" s="9"/>
      <c r="X5" s="9"/>
      <c r="Y5" s="9"/>
      <c r="Z5" s="1">
        <f>SUM(U5:Y5)</f>
        <v>13</v>
      </c>
      <c r="AA5" s="9"/>
      <c r="AB5" s="9">
        <v>1</v>
      </c>
      <c r="AC5" s="9">
        <v>3</v>
      </c>
      <c r="AD5" s="9"/>
      <c r="AE5" s="1">
        <f>SUM(Z5:AD5)</f>
        <v>17</v>
      </c>
      <c r="AF5" s="9"/>
      <c r="AG5" s="9"/>
      <c r="AH5" s="9"/>
      <c r="AI5" s="9"/>
      <c r="AJ5" s="1">
        <f>SUM(AE5:AI5)</f>
        <v>17</v>
      </c>
      <c r="AK5" s="9"/>
      <c r="AL5" s="9"/>
      <c r="AM5" s="9"/>
      <c r="AN5" s="9"/>
      <c r="AO5" s="1">
        <f>SUM(AJ5:AN5)</f>
        <v>17</v>
      </c>
      <c r="AP5" s="9"/>
      <c r="AQ5" s="9"/>
      <c r="AR5" s="9"/>
      <c r="AS5" s="9"/>
      <c r="AT5" s="1">
        <f>SUM(AO5:AS5)</f>
        <v>17</v>
      </c>
      <c r="AU5" s="9"/>
      <c r="AV5" s="9"/>
      <c r="AW5" s="9"/>
      <c r="AX5" s="9"/>
      <c r="AY5" s="1">
        <f>SUM(AT5:AX5)</f>
        <v>17</v>
      </c>
      <c r="AZ5" s="9"/>
      <c r="BA5" s="9"/>
      <c r="BB5" s="9"/>
      <c r="BC5" s="9"/>
      <c r="BD5" s="1">
        <f>SUM(AY5:BC5)</f>
        <v>17</v>
      </c>
      <c r="BE5" s="9"/>
      <c r="BF5" s="9"/>
      <c r="BG5" s="9"/>
      <c r="BH5" s="9"/>
      <c r="BI5" s="1">
        <f>SUM(BD5:BH5)</f>
        <v>17</v>
      </c>
      <c r="BJ5" s="9"/>
      <c r="BK5" s="9"/>
      <c r="BL5" s="9"/>
      <c r="BM5" s="9"/>
      <c r="BN5" s="1">
        <f>SUM(BI5:BM5)</f>
        <v>17</v>
      </c>
      <c r="BO5" s="9"/>
      <c r="BP5" s="9"/>
      <c r="BQ5" s="9"/>
      <c r="BR5" s="9"/>
      <c r="BS5" s="1">
        <f t="shared" si="0"/>
        <v>17</v>
      </c>
    </row>
    <row r="6" spans="1:71" x14ac:dyDescent="0.25">
      <c r="A6" s="1"/>
      <c r="B6" s="1" t="s">
        <v>22</v>
      </c>
      <c r="C6" s="12">
        <v>8</v>
      </c>
      <c r="D6" s="12" t="s">
        <v>169</v>
      </c>
      <c r="E6" s="12">
        <v>26</v>
      </c>
      <c r="F6" s="1"/>
      <c r="G6" s="5">
        <f t="shared" si="2"/>
        <v>0.65384615384615385</v>
      </c>
      <c r="H6" s="77">
        <v>17</v>
      </c>
      <c r="I6" s="77">
        <f t="shared" si="1"/>
        <v>17</v>
      </c>
      <c r="J6" s="82"/>
      <c r="K6" s="8">
        <v>2023</v>
      </c>
      <c r="L6" s="8">
        <v>2023</v>
      </c>
      <c r="M6" s="9"/>
      <c r="N6" s="9"/>
      <c r="O6" s="9"/>
      <c r="P6" s="72">
        <f t="shared" ref="P6:P22" si="3">H6+SUM(M6:O6)</f>
        <v>17</v>
      </c>
      <c r="Q6" s="9"/>
      <c r="R6" s="9"/>
      <c r="S6" s="9"/>
      <c r="T6" s="9"/>
      <c r="U6" s="1">
        <f>SUM(P6:T6)</f>
        <v>17</v>
      </c>
      <c r="V6" s="9"/>
      <c r="W6" s="9"/>
      <c r="X6" s="9"/>
      <c r="Y6" s="9"/>
      <c r="Z6" s="1">
        <f>SUM(U6:Y6)</f>
        <v>17</v>
      </c>
      <c r="AA6" s="9"/>
      <c r="AB6" s="9"/>
      <c r="AC6" s="9"/>
      <c r="AD6" s="9"/>
      <c r="AE6" s="1">
        <f>SUM(Z6:AD6)</f>
        <v>17</v>
      </c>
      <c r="AF6" s="9"/>
      <c r="AG6" s="9"/>
      <c r="AH6" s="9"/>
      <c r="AI6" s="9"/>
      <c r="AJ6" s="1">
        <f>SUM(AE6:AI6)</f>
        <v>17</v>
      </c>
      <c r="AK6" s="9"/>
      <c r="AL6" s="9"/>
      <c r="AM6" s="9"/>
      <c r="AN6" s="9"/>
      <c r="AO6" s="1">
        <f>SUM(AJ6:AN6)</f>
        <v>17</v>
      </c>
      <c r="AP6" s="9"/>
      <c r="AQ6" s="9"/>
      <c r="AR6" s="9"/>
      <c r="AS6" s="9"/>
      <c r="AT6" s="1">
        <f>SUM(AO6:AS6)</f>
        <v>17</v>
      </c>
      <c r="AU6" s="9"/>
      <c r="AV6" s="9"/>
      <c r="AW6" s="9"/>
      <c r="AX6" s="9"/>
      <c r="AY6" s="1">
        <f>SUM(AT6:AX6)</f>
        <v>17</v>
      </c>
      <c r="AZ6" s="9"/>
      <c r="BA6" s="9"/>
      <c r="BB6" s="9"/>
      <c r="BC6" s="9"/>
      <c r="BD6" s="1">
        <f>SUM(AY6:BC6)</f>
        <v>17</v>
      </c>
      <c r="BE6" s="9"/>
      <c r="BF6" s="9"/>
      <c r="BG6" s="9"/>
      <c r="BH6" s="9"/>
      <c r="BI6" s="1">
        <f>SUM(BD6:BH6)</f>
        <v>17</v>
      </c>
      <c r="BJ6" s="9"/>
      <c r="BK6" s="9"/>
      <c r="BL6" s="9"/>
      <c r="BM6" s="9"/>
      <c r="BN6" s="1">
        <f>SUM(BI6:BM6)</f>
        <v>17</v>
      </c>
      <c r="BO6" s="9"/>
      <c r="BP6" s="9"/>
      <c r="BQ6" s="9"/>
      <c r="BR6" s="9"/>
      <c r="BS6" s="1">
        <f t="shared" si="0"/>
        <v>17</v>
      </c>
    </row>
    <row r="7" spans="1:71" s="196" customFormat="1" x14ac:dyDescent="0.25">
      <c r="A7" s="190"/>
      <c r="B7" s="190" t="s">
        <v>87</v>
      </c>
      <c r="C7" s="189">
        <v>11</v>
      </c>
      <c r="D7" s="189">
        <v>10210</v>
      </c>
      <c r="E7" s="189">
        <v>18</v>
      </c>
      <c r="F7" s="190"/>
      <c r="G7" s="202">
        <f t="shared" si="2"/>
        <v>1</v>
      </c>
      <c r="H7" s="203">
        <v>11</v>
      </c>
      <c r="I7" s="203">
        <f t="shared" si="1"/>
        <v>11</v>
      </c>
      <c r="J7" s="193"/>
      <c r="K7" s="204">
        <v>2023</v>
      </c>
      <c r="L7" s="204">
        <v>2023</v>
      </c>
      <c r="M7" s="194"/>
      <c r="N7" s="194"/>
      <c r="O7" s="194"/>
      <c r="P7" s="192">
        <f t="shared" si="3"/>
        <v>11</v>
      </c>
      <c r="Q7" s="194"/>
      <c r="R7" s="194"/>
      <c r="S7" s="194"/>
      <c r="T7" s="194"/>
      <c r="U7" s="190">
        <f>SUM(P7:T7)</f>
        <v>11</v>
      </c>
      <c r="V7" s="194"/>
      <c r="W7" s="194"/>
      <c r="X7" s="194">
        <v>7</v>
      </c>
      <c r="Y7" s="194"/>
      <c r="Z7" s="190">
        <f>SUM(U7:Y7)</f>
        <v>18</v>
      </c>
      <c r="AA7" s="194"/>
      <c r="AB7" s="194"/>
      <c r="AC7" s="194"/>
      <c r="AD7" s="194"/>
      <c r="AE7" s="190">
        <f>SUM(Z7:AD7)</f>
        <v>18</v>
      </c>
      <c r="AF7" s="194"/>
      <c r="AG7" s="194"/>
      <c r="AH7" s="194"/>
      <c r="AI7" s="194"/>
      <c r="AJ7" s="190">
        <f>SUM(AE7:AI7)</f>
        <v>18</v>
      </c>
      <c r="AK7" s="194"/>
      <c r="AL7" s="194"/>
      <c r="AM7" s="194"/>
      <c r="AN7" s="194"/>
      <c r="AO7" s="190">
        <f>SUM(AJ7:AN7)</f>
        <v>18</v>
      </c>
      <c r="AP7" s="194"/>
      <c r="AQ7" s="194"/>
      <c r="AR7" s="194"/>
      <c r="AS7" s="194"/>
      <c r="AT7" s="190">
        <f>SUM(AO7:AS7)</f>
        <v>18</v>
      </c>
      <c r="AU7" s="194"/>
      <c r="AV7" s="194"/>
      <c r="AW7" s="194"/>
      <c r="AX7" s="194"/>
      <c r="AY7" s="190">
        <f>SUM(AT7:AX7)</f>
        <v>18</v>
      </c>
      <c r="AZ7" s="194"/>
      <c r="BA7" s="194"/>
      <c r="BB7" s="194"/>
      <c r="BC7" s="194"/>
      <c r="BD7" s="190">
        <f>SUM(AY7:BC7)</f>
        <v>18</v>
      </c>
      <c r="BE7" s="194"/>
      <c r="BF7" s="194"/>
      <c r="BG7" s="194"/>
      <c r="BH7" s="194"/>
      <c r="BI7" s="190">
        <f>SUM(BD7:BH7)</f>
        <v>18</v>
      </c>
      <c r="BJ7" s="194"/>
      <c r="BK7" s="194"/>
      <c r="BL7" s="194"/>
      <c r="BM7" s="194"/>
      <c r="BN7" s="190">
        <f>SUM(BI7:BM7)</f>
        <v>18</v>
      </c>
      <c r="BO7" s="194"/>
      <c r="BP7" s="194"/>
      <c r="BQ7" s="194"/>
      <c r="BR7" s="194"/>
      <c r="BS7" s="190">
        <f t="shared" si="0"/>
        <v>18</v>
      </c>
    </row>
    <row r="8" spans="1:71" s="92" customFormat="1" x14ac:dyDescent="0.25">
      <c r="A8" s="88"/>
      <c r="B8" s="88" t="s">
        <v>280</v>
      </c>
      <c r="C8" s="93">
        <v>17</v>
      </c>
      <c r="D8" s="93">
        <v>2488</v>
      </c>
      <c r="E8" s="93">
        <v>28</v>
      </c>
      <c r="F8" s="1"/>
      <c r="G8" s="5">
        <f t="shared" si="2"/>
        <v>0.42857142857142855</v>
      </c>
      <c r="H8" s="96">
        <v>12</v>
      </c>
      <c r="I8" s="96">
        <f t="shared" si="1"/>
        <v>12</v>
      </c>
      <c r="J8" s="97"/>
      <c r="K8" s="98">
        <v>2023</v>
      </c>
      <c r="L8" s="98">
        <v>2023</v>
      </c>
      <c r="M8" s="91"/>
      <c r="N8" s="91"/>
      <c r="O8" s="91"/>
      <c r="P8" s="90">
        <f t="shared" si="3"/>
        <v>12</v>
      </c>
      <c r="Q8" s="91"/>
      <c r="R8" s="91"/>
      <c r="S8" s="91"/>
      <c r="T8" s="91"/>
      <c r="U8" s="88">
        <f t="shared" ref="U8:U18" si="4">SUM(P8:T8)</f>
        <v>12</v>
      </c>
      <c r="V8" s="91"/>
      <c r="W8" s="91"/>
      <c r="X8" s="91"/>
      <c r="Y8" s="91"/>
      <c r="Z8" s="88">
        <f t="shared" ref="Z8:Z18" si="5">SUM(U8:Y8)</f>
        <v>12</v>
      </c>
      <c r="AA8" s="91"/>
      <c r="AB8" s="91"/>
      <c r="AC8" s="91"/>
      <c r="AD8" s="91"/>
      <c r="AE8" s="88">
        <f t="shared" ref="AE8:AE18" si="6">SUM(Z8:AD8)</f>
        <v>12</v>
      </c>
      <c r="AF8" s="91"/>
      <c r="AG8" s="91"/>
      <c r="AH8" s="91"/>
      <c r="AI8" s="91"/>
      <c r="AJ8" s="88">
        <f t="shared" ref="AJ8:AJ18" si="7">SUM(AE8:AI8)</f>
        <v>12</v>
      </c>
      <c r="AK8" s="91"/>
      <c r="AL8" s="91"/>
      <c r="AM8" s="91"/>
      <c r="AN8" s="91"/>
      <c r="AO8" s="88">
        <f t="shared" ref="AO8:AO18" si="8">SUM(AJ8:AN8)</f>
        <v>12</v>
      </c>
      <c r="AP8" s="91"/>
      <c r="AQ8" s="91"/>
      <c r="AR8" s="91"/>
      <c r="AS8" s="91"/>
      <c r="AT8" s="88">
        <f t="shared" ref="AT8:AT18" si="9">SUM(AO8:AS8)</f>
        <v>12</v>
      </c>
      <c r="AU8" s="91"/>
      <c r="AV8" s="91"/>
      <c r="AW8" s="91"/>
      <c r="AX8" s="91"/>
      <c r="AY8" s="88">
        <f t="shared" ref="AY8:AY18" si="10">SUM(AT8:AX8)</f>
        <v>12</v>
      </c>
      <c r="AZ8" s="91"/>
      <c r="BA8" s="91"/>
      <c r="BB8" s="91"/>
      <c r="BC8" s="91"/>
      <c r="BD8" s="88">
        <f t="shared" ref="BD8:BD18" si="11">SUM(AY8:BC8)</f>
        <v>12</v>
      </c>
      <c r="BE8" s="91"/>
      <c r="BF8" s="91"/>
      <c r="BG8" s="91"/>
      <c r="BH8" s="91"/>
      <c r="BI8" s="88">
        <f t="shared" ref="BI8:BI18" si="12">SUM(BD8:BH8)</f>
        <v>12</v>
      </c>
      <c r="BJ8" s="91"/>
      <c r="BK8" s="91"/>
      <c r="BL8" s="91"/>
      <c r="BM8" s="91"/>
      <c r="BN8" s="88">
        <f t="shared" ref="BN8:BN18" si="13">SUM(BI8:BM8)</f>
        <v>12</v>
      </c>
      <c r="BO8" s="91"/>
      <c r="BP8" s="91"/>
      <c r="BQ8" s="91"/>
      <c r="BR8" s="91"/>
      <c r="BS8" s="88">
        <f t="shared" si="0"/>
        <v>12</v>
      </c>
    </row>
    <row r="9" spans="1:71" x14ac:dyDescent="0.25">
      <c r="A9" s="1"/>
      <c r="B9" s="1" t="s">
        <v>182</v>
      </c>
      <c r="C9" s="12">
        <v>18</v>
      </c>
      <c r="D9" s="12">
        <v>9272</v>
      </c>
      <c r="E9" s="12">
        <v>14</v>
      </c>
      <c r="F9" s="1"/>
      <c r="G9" s="5">
        <f t="shared" si="2"/>
        <v>0.8571428571428571</v>
      </c>
      <c r="H9" s="77">
        <v>10</v>
      </c>
      <c r="I9" s="77">
        <f t="shared" si="1"/>
        <v>10</v>
      </c>
      <c r="J9" s="82"/>
      <c r="K9" s="8">
        <v>2023</v>
      </c>
      <c r="L9" s="8">
        <v>2023</v>
      </c>
      <c r="M9" s="9"/>
      <c r="N9" s="9"/>
      <c r="O9" s="9"/>
      <c r="P9" s="72">
        <f t="shared" si="3"/>
        <v>10</v>
      </c>
      <c r="Q9" s="9"/>
      <c r="R9" s="9"/>
      <c r="S9" s="9"/>
      <c r="T9" s="9"/>
      <c r="U9" s="1">
        <f t="shared" si="4"/>
        <v>10</v>
      </c>
      <c r="V9" s="9"/>
      <c r="W9" s="9"/>
      <c r="X9" s="9"/>
      <c r="Y9" s="9"/>
      <c r="Z9" s="1">
        <f t="shared" si="5"/>
        <v>10</v>
      </c>
      <c r="AA9" s="9"/>
      <c r="AB9" s="9"/>
      <c r="AC9" s="9"/>
      <c r="AD9" s="9"/>
      <c r="AE9" s="1">
        <f t="shared" si="6"/>
        <v>10</v>
      </c>
      <c r="AF9" s="9"/>
      <c r="AG9" s="9"/>
      <c r="AH9" s="9"/>
      <c r="AI9" s="9"/>
      <c r="AJ9" s="1">
        <f t="shared" si="7"/>
        <v>10</v>
      </c>
      <c r="AK9" s="9"/>
      <c r="AL9" s="9"/>
      <c r="AM9" s="9"/>
      <c r="AN9" s="9"/>
      <c r="AO9" s="1">
        <f t="shared" si="8"/>
        <v>10</v>
      </c>
      <c r="AP9" s="9"/>
      <c r="AQ9" s="9">
        <v>2</v>
      </c>
      <c r="AR9" s="9"/>
      <c r="AS9" s="9"/>
      <c r="AT9" s="1">
        <f t="shared" si="9"/>
        <v>12</v>
      </c>
      <c r="AU9" s="9"/>
      <c r="AV9" s="9"/>
      <c r="AW9" s="9"/>
      <c r="AX9" s="9"/>
      <c r="AY9" s="1">
        <f t="shared" si="10"/>
        <v>12</v>
      </c>
      <c r="AZ9" s="9"/>
      <c r="BA9" s="9"/>
      <c r="BB9" s="9"/>
      <c r="BC9" s="9"/>
      <c r="BD9" s="1">
        <f t="shared" si="11"/>
        <v>12</v>
      </c>
      <c r="BE9" s="9"/>
      <c r="BF9" s="9"/>
      <c r="BG9" s="9"/>
      <c r="BH9" s="9"/>
      <c r="BI9" s="1">
        <f t="shared" si="12"/>
        <v>12</v>
      </c>
      <c r="BJ9" s="9"/>
      <c r="BK9" s="9"/>
      <c r="BL9" s="9"/>
      <c r="BM9" s="9"/>
      <c r="BN9" s="1">
        <f t="shared" si="13"/>
        <v>12</v>
      </c>
      <c r="BO9" s="9"/>
      <c r="BP9" s="9"/>
      <c r="BQ9" s="9"/>
      <c r="BR9" s="9"/>
      <c r="BS9" s="1">
        <f t="shared" si="0"/>
        <v>12</v>
      </c>
    </row>
    <row r="10" spans="1:71" x14ac:dyDescent="0.25">
      <c r="A10" s="1"/>
      <c r="B10" s="1" t="s">
        <v>168</v>
      </c>
      <c r="C10" s="12">
        <v>23</v>
      </c>
      <c r="D10" s="12">
        <v>7909</v>
      </c>
      <c r="E10" s="12">
        <v>37</v>
      </c>
      <c r="F10" s="1"/>
      <c r="G10" s="5">
        <f t="shared" si="2"/>
        <v>0.78378378378378377</v>
      </c>
      <c r="H10" s="77">
        <v>16</v>
      </c>
      <c r="I10" s="77">
        <f t="shared" si="1"/>
        <v>16</v>
      </c>
      <c r="J10" s="82"/>
      <c r="K10" s="8">
        <v>2023</v>
      </c>
      <c r="L10" s="8">
        <v>2023</v>
      </c>
      <c r="M10" s="9"/>
      <c r="N10" s="9"/>
      <c r="O10" s="9"/>
      <c r="P10" s="72">
        <f t="shared" si="3"/>
        <v>16</v>
      </c>
      <c r="Q10" s="9"/>
      <c r="R10" s="9"/>
      <c r="S10" s="9"/>
      <c r="T10" s="9"/>
      <c r="U10" s="1">
        <f t="shared" si="4"/>
        <v>16</v>
      </c>
      <c r="V10" s="9"/>
      <c r="W10" s="9"/>
      <c r="X10" s="9"/>
      <c r="Y10" s="9"/>
      <c r="Z10" s="1">
        <f t="shared" si="5"/>
        <v>16</v>
      </c>
      <c r="AA10" s="9"/>
      <c r="AB10" s="9"/>
      <c r="AC10" s="9"/>
      <c r="AD10" s="9"/>
      <c r="AE10" s="1">
        <f t="shared" si="6"/>
        <v>16</v>
      </c>
      <c r="AF10" s="9"/>
      <c r="AG10" s="9">
        <v>1</v>
      </c>
      <c r="AH10" s="9">
        <v>12</v>
      </c>
      <c r="AI10" s="9"/>
      <c r="AJ10" s="1">
        <f t="shared" si="7"/>
        <v>29</v>
      </c>
      <c r="AK10" s="9"/>
      <c r="AL10" s="9"/>
      <c r="AM10" s="9"/>
      <c r="AN10" s="9"/>
      <c r="AO10" s="1">
        <f t="shared" si="8"/>
        <v>29</v>
      </c>
      <c r="AP10" s="9"/>
      <c r="AQ10" s="9"/>
      <c r="AR10" s="9"/>
      <c r="AS10" s="9"/>
      <c r="AT10" s="1">
        <f t="shared" si="9"/>
        <v>29</v>
      </c>
      <c r="AU10" s="9"/>
      <c r="AV10" s="9"/>
      <c r="AW10" s="9"/>
      <c r="AX10" s="9"/>
      <c r="AY10" s="1">
        <f t="shared" si="10"/>
        <v>29</v>
      </c>
      <c r="AZ10" s="9"/>
      <c r="BA10" s="9"/>
      <c r="BB10" s="9"/>
      <c r="BC10" s="9"/>
      <c r="BD10" s="1">
        <f t="shared" si="11"/>
        <v>29</v>
      </c>
      <c r="BE10" s="9"/>
      <c r="BF10" s="9"/>
      <c r="BG10" s="9"/>
      <c r="BH10" s="9"/>
      <c r="BI10" s="1">
        <f t="shared" si="12"/>
        <v>29</v>
      </c>
      <c r="BJ10" s="9"/>
      <c r="BK10" s="9"/>
      <c r="BL10" s="9"/>
      <c r="BM10" s="9"/>
      <c r="BN10" s="1">
        <f t="shared" si="13"/>
        <v>29</v>
      </c>
      <c r="BO10" s="9"/>
      <c r="BP10" s="9"/>
      <c r="BQ10" s="9"/>
      <c r="BR10" s="9"/>
      <c r="BS10" s="1">
        <f t="shared" si="0"/>
        <v>29</v>
      </c>
    </row>
    <row r="11" spans="1:71" x14ac:dyDescent="0.25">
      <c r="A11" s="1"/>
      <c r="B11" s="69" t="s">
        <v>102</v>
      </c>
      <c r="C11" s="12">
        <v>25</v>
      </c>
      <c r="D11" s="12">
        <v>5625</v>
      </c>
      <c r="E11" s="12">
        <v>20</v>
      </c>
      <c r="F11" s="1"/>
      <c r="G11" s="5">
        <f t="shared" si="2"/>
        <v>0.8</v>
      </c>
      <c r="H11" s="77">
        <v>5</v>
      </c>
      <c r="I11" s="77">
        <f t="shared" si="1"/>
        <v>6</v>
      </c>
      <c r="J11" s="82">
        <v>1</v>
      </c>
      <c r="K11" s="8">
        <v>2023</v>
      </c>
      <c r="L11" s="98">
        <v>2023</v>
      </c>
      <c r="M11" s="9">
        <v>1</v>
      </c>
      <c r="N11" s="9"/>
      <c r="O11" s="9"/>
      <c r="P11" s="72">
        <f t="shared" si="3"/>
        <v>6</v>
      </c>
      <c r="Q11" s="9"/>
      <c r="R11" s="9">
        <v>1</v>
      </c>
      <c r="S11" s="9"/>
      <c r="T11" s="9"/>
      <c r="U11" s="1">
        <f t="shared" si="4"/>
        <v>7</v>
      </c>
      <c r="V11" s="9"/>
      <c r="W11" s="9"/>
      <c r="X11" s="9"/>
      <c r="Y11" s="9"/>
      <c r="Z11" s="1">
        <f t="shared" si="5"/>
        <v>7</v>
      </c>
      <c r="AA11" s="9"/>
      <c r="AB11" s="9"/>
      <c r="AC11" s="9"/>
      <c r="AD11" s="9"/>
      <c r="AE11" s="1">
        <f t="shared" si="6"/>
        <v>7</v>
      </c>
      <c r="AF11" s="9"/>
      <c r="AG11" s="9"/>
      <c r="AH11" s="9"/>
      <c r="AI11" s="9"/>
      <c r="AJ11" s="1">
        <f t="shared" si="7"/>
        <v>7</v>
      </c>
      <c r="AK11" s="9"/>
      <c r="AL11" s="9"/>
      <c r="AM11" s="9">
        <v>9</v>
      </c>
      <c r="AN11" s="9"/>
      <c r="AO11" s="1">
        <f t="shared" si="8"/>
        <v>16</v>
      </c>
      <c r="AP11" s="9"/>
      <c r="AQ11" s="9"/>
      <c r="AR11" s="9"/>
      <c r="AS11" s="9"/>
      <c r="AT11" s="1">
        <f t="shared" si="9"/>
        <v>16</v>
      </c>
      <c r="AU11" s="9"/>
      <c r="AV11" s="9"/>
      <c r="AW11" s="9"/>
      <c r="AX11" s="9"/>
      <c r="AY11" s="1">
        <f t="shared" si="10"/>
        <v>16</v>
      </c>
      <c r="AZ11" s="9"/>
      <c r="BA11" s="9"/>
      <c r="BB11" s="9"/>
      <c r="BC11" s="9"/>
      <c r="BD11" s="1">
        <f t="shared" si="11"/>
        <v>16</v>
      </c>
      <c r="BE11" s="9"/>
      <c r="BF11" s="9"/>
      <c r="BG11" s="9"/>
      <c r="BH11" s="9"/>
      <c r="BI11" s="1">
        <f t="shared" si="12"/>
        <v>16</v>
      </c>
      <c r="BJ11" s="9"/>
      <c r="BK11" s="9"/>
      <c r="BL11" s="9"/>
      <c r="BM11" s="9"/>
      <c r="BN11" s="1">
        <f t="shared" si="13"/>
        <v>16</v>
      </c>
      <c r="BO11" s="9"/>
      <c r="BP11" s="9"/>
      <c r="BQ11" s="9"/>
      <c r="BR11" s="9"/>
      <c r="BS11" s="1">
        <f t="shared" si="0"/>
        <v>16</v>
      </c>
    </row>
    <row r="12" spans="1:71" s="196" customFormat="1" x14ac:dyDescent="0.25">
      <c r="A12" s="190"/>
      <c r="B12" s="246" t="s">
        <v>392</v>
      </c>
      <c r="C12" s="189">
        <v>29</v>
      </c>
      <c r="D12" s="189"/>
      <c r="E12" s="189">
        <v>21</v>
      </c>
      <c r="F12" s="190"/>
      <c r="G12" s="202">
        <f t="shared" si="2"/>
        <v>1</v>
      </c>
      <c r="H12" s="203">
        <v>3</v>
      </c>
      <c r="I12" s="203">
        <f t="shared" si="1"/>
        <v>3</v>
      </c>
      <c r="J12" s="193"/>
      <c r="K12" s="204"/>
      <c r="L12" s="204">
        <v>2023</v>
      </c>
      <c r="M12" s="194"/>
      <c r="N12" s="194"/>
      <c r="O12" s="194"/>
      <c r="P12" s="192">
        <f t="shared" ref="P12" si="14">H12+SUM(M12:O12)</f>
        <v>3</v>
      </c>
      <c r="Q12" s="194"/>
      <c r="R12" s="194"/>
      <c r="S12" s="194"/>
      <c r="T12" s="194"/>
      <c r="U12" s="190">
        <f t="shared" ref="U12" si="15">SUM(P12:T12)</f>
        <v>3</v>
      </c>
      <c r="V12" s="194"/>
      <c r="W12" s="194"/>
      <c r="X12" s="194"/>
      <c r="Y12" s="194"/>
      <c r="Z12" s="190">
        <f t="shared" ref="Z12" si="16">SUM(U12:Y12)</f>
        <v>3</v>
      </c>
      <c r="AA12" s="194"/>
      <c r="AB12" s="194"/>
      <c r="AC12" s="194"/>
      <c r="AD12" s="194"/>
      <c r="AE12" s="190">
        <f t="shared" ref="AE12" si="17">SUM(Z12:AD12)</f>
        <v>3</v>
      </c>
      <c r="AF12" s="194"/>
      <c r="AG12" s="194"/>
      <c r="AH12" s="194">
        <v>18</v>
      </c>
      <c r="AI12" s="194"/>
      <c r="AJ12" s="190">
        <f t="shared" ref="AJ12" si="18">SUM(AE12:AI12)</f>
        <v>21</v>
      </c>
      <c r="AK12" s="194"/>
      <c r="AL12" s="194"/>
      <c r="AM12" s="194"/>
      <c r="AN12" s="194"/>
      <c r="AO12" s="190">
        <f t="shared" ref="AO12" si="19">SUM(AJ12:AN12)</f>
        <v>21</v>
      </c>
      <c r="AP12" s="194"/>
      <c r="AQ12" s="194"/>
      <c r="AR12" s="194"/>
      <c r="AS12" s="194"/>
      <c r="AT12" s="190">
        <f t="shared" ref="AT12" si="20">SUM(AO12:AS12)</f>
        <v>21</v>
      </c>
      <c r="AU12" s="194"/>
      <c r="AV12" s="194"/>
      <c r="AW12" s="194"/>
      <c r="AX12" s="194"/>
      <c r="AY12" s="190">
        <f t="shared" si="10"/>
        <v>21</v>
      </c>
      <c r="AZ12" s="194"/>
      <c r="BA12" s="194"/>
      <c r="BB12" s="194"/>
      <c r="BC12" s="194"/>
      <c r="BD12" s="190">
        <f t="shared" ref="BD12" si="21">SUM(AY12:BC12)</f>
        <v>21</v>
      </c>
      <c r="BE12" s="194"/>
      <c r="BF12" s="194"/>
      <c r="BG12" s="194"/>
      <c r="BH12" s="194"/>
      <c r="BI12" s="190">
        <f t="shared" ref="BI12" si="22">SUM(BD12:BH12)</f>
        <v>21</v>
      </c>
      <c r="BJ12" s="194"/>
      <c r="BK12" s="194"/>
      <c r="BL12" s="194"/>
      <c r="BM12" s="194"/>
      <c r="BN12" s="190">
        <f t="shared" ref="BN12" si="23">SUM(BI12:BM12)</f>
        <v>21</v>
      </c>
      <c r="BO12" s="194"/>
      <c r="BP12" s="194"/>
      <c r="BQ12" s="194"/>
      <c r="BR12" s="194"/>
      <c r="BS12" s="190">
        <f t="shared" ref="BS12" si="24">SUM(BN12:BR12)</f>
        <v>21</v>
      </c>
    </row>
    <row r="13" spans="1:71" x14ac:dyDescent="0.25">
      <c r="A13" s="1"/>
      <c r="B13" s="1" t="s">
        <v>327</v>
      </c>
      <c r="C13" s="12">
        <v>32</v>
      </c>
      <c r="D13" s="12">
        <v>10094</v>
      </c>
      <c r="E13" s="12">
        <v>34</v>
      </c>
      <c r="F13" s="1"/>
      <c r="G13" s="5">
        <f t="shared" si="2"/>
        <v>0.70588235294117652</v>
      </c>
      <c r="H13" s="77">
        <v>16</v>
      </c>
      <c r="I13" s="77">
        <f t="shared" si="1"/>
        <v>16</v>
      </c>
      <c r="J13" s="82"/>
      <c r="K13" s="8">
        <v>2023</v>
      </c>
      <c r="L13" s="8">
        <v>2023</v>
      </c>
      <c r="M13" s="9"/>
      <c r="N13" s="9"/>
      <c r="O13" s="9"/>
      <c r="P13" s="72">
        <f t="shared" si="3"/>
        <v>16</v>
      </c>
      <c r="Q13" s="9"/>
      <c r="R13" s="9"/>
      <c r="S13" s="9">
        <v>1</v>
      </c>
      <c r="T13" s="9"/>
      <c r="U13" s="1">
        <f t="shared" si="4"/>
        <v>17</v>
      </c>
      <c r="V13" s="9"/>
      <c r="W13" s="9">
        <v>1</v>
      </c>
      <c r="X13" s="9">
        <v>3</v>
      </c>
      <c r="Y13" s="9"/>
      <c r="Z13" s="1">
        <f t="shared" si="5"/>
        <v>21</v>
      </c>
      <c r="AA13" s="9"/>
      <c r="AB13" s="9"/>
      <c r="AC13" s="9">
        <v>3</v>
      </c>
      <c r="AD13" s="9"/>
      <c r="AE13" s="1">
        <f t="shared" si="6"/>
        <v>24</v>
      </c>
      <c r="AF13" s="9"/>
      <c r="AG13" s="9"/>
      <c r="AH13" s="9"/>
      <c r="AI13" s="9"/>
      <c r="AJ13" s="1">
        <f t="shared" si="7"/>
        <v>24</v>
      </c>
      <c r="AK13" s="9"/>
      <c r="AL13" s="9"/>
      <c r="AM13" s="9"/>
      <c r="AN13" s="9"/>
      <c r="AO13" s="1">
        <f t="shared" si="8"/>
        <v>24</v>
      </c>
      <c r="AP13" s="9"/>
      <c r="AQ13" s="9"/>
      <c r="AR13" s="9"/>
      <c r="AS13" s="9"/>
      <c r="AT13" s="1">
        <f t="shared" si="9"/>
        <v>24</v>
      </c>
      <c r="AU13" s="9"/>
      <c r="AV13" s="9"/>
      <c r="AW13" s="9"/>
      <c r="AX13" s="9"/>
      <c r="AY13" s="1">
        <f t="shared" si="10"/>
        <v>24</v>
      </c>
      <c r="AZ13" s="9"/>
      <c r="BA13" s="9"/>
      <c r="BB13" s="9"/>
      <c r="BC13" s="9"/>
      <c r="BD13" s="1">
        <f t="shared" si="11"/>
        <v>24</v>
      </c>
      <c r="BE13" s="9"/>
      <c r="BF13" s="9"/>
      <c r="BG13" s="9"/>
      <c r="BH13" s="9"/>
      <c r="BI13" s="1">
        <f t="shared" si="12"/>
        <v>24</v>
      </c>
      <c r="BJ13" s="9"/>
      <c r="BK13" s="9"/>
      <c r="BL13" s="9"/>
      <c r="BM13" s="9"/>
      <c r="BN13" s="1">
        <f t="shared" si="13"/>
        <v>24</v>
      </c>
      <c r="BO13" s="9"/>
      <c r="BP13" s="9"/>
      <c r="BQ13" s="9"/>
      <c r="BR13" s="9"/>
      <c r="BS13" s="1">
        <f t="shared" si="0"/>
        <v>24</v>
      </c>
    </row>
    <row r="14" spans="1:71" s="186" customFormat="1" x14ac:dyDescent="0.25">
      <c r="A14" s="177" t="s">
        <v>402</v>
      </c>
      <c r="B14" s="177" t="s">
        <v>53</v>
      </c>
      <c r="C14" s="178">
        <v>36</v>
      </c>
      <c r="D14" s="178">
        <v>8087</v>
      </c>
      <c r="E14" s="178">
        <v>27</v>
      </c>
      <c r="F14" s="177"/>
      <c r="G14" s="197">
        <f t="shared" si="2"/>
        <v>0.25925925925925924</v>
      </c>
      <c r="H14" s="198">
        <v>7</v>
      </c>
      <c r="I14" s="198">
        <f t="shared" si="1"/>
        <v>7</v>
      </c>
      <c r="J14" s="183"/>
      <c r="K14" s="199">
        <v>2023</v>
      </c>
      <c r="L14" s="199">
        <v>2022</v>
      </c>
      <c r="M14" s="184"/>
      <c r="N14" s="184"/>
      <c r="O14" s="184"/>
      <c r="P14" s="182">
        <f t="shared" si="3"/>
        <v>7</v>
      </c>
      <c r="Q14" s="184"/>
      <c r="R14" s="184"/>
      <c r="S14" s="184"/>
      <c r="T14" s="184"/>
      <c r="U14" s="177">
        <f t="shared" si="4"/>
        <v>7</v>
      </c>
      <c r="V14" s="184"/>
      <c r="W14" s="184"/>
      <c r="X14" s="184"/>
      <c r="Y14" s="184"/>
      <c r="Z14" s="177">
        <f t="shared" si="5"/>
        <v>7</v>
      </c>
      <c r="AA14" s="184"/>
      <c r="AB14" s="184"/>
      <c r="AC14" s="184"/>
      <c r="AD14" s="184"/>
      <c r="AE14" s="177">
        <f t="shared" si="6"/>
        <v>7</v>
      </c>
      <c r="AF14" s="184"/>
      <c r="AG14" s="184"/>
      <c r="AH14" s="184"/>
      <c r="AI14" s="184"/>
      <c r="AJ14" s="177">
        <f t="shared" si="7"/>
        <v>7</v>
      </c>
      <c r="AK14" s="184"/>
      <c r="AL14" s="184"/>
      <c r="AM14" s="184"/>
      <c r="AN14" s="184"/>
      <c r="AO14" s="177">
        <f t="shared" si="8"/>
        <v>7</v>
      </c>
      <c r="AP14" s="184"/>
      <c r="AQ14" s="184"/>
      <c r="AR14" s="184"/>
      <c r="AS14" s="184"/>
      <c r="AT14" s="177">
        <f t="shared" si="9"/>
        <v>7</v>
      </c>
      <c r="AU14" s="184"/>
      <c r="AV14" s="184"/>
      <c r="AW14" s="184"/>
      <c r="AX14" s="184"/>
      <c r="AY14" s="177">
        <f t="shared" si="10"/>
        <v>7</v>
      </c>
      <c r="AZ14" s="184"/>
      <c r="BA14" s="184"/>
      <c r="BB14" s="184"/>
      <c r="BC14" s="184"/>
      <c r="BD14" s="177">
        <f t="shared" si="11"/>
        <v>7</v>
      </c>
      <c r="BE14" s="184"/>
      <c r="BF14" s="184"/>
      <c r="BG14" s="184"/>
      <c r="BH14" s="184"/>
      <c r="BI14" s="177">
        <f t="shared" si="12"/>
        <v>7</v>
      </c>
      <c r="BJ14" s="184"/>
      <c r="BK14" s="184"/>
      <c r="BL14" s="184"/>
      <c r="BM14" s="184"/>
      <c r="BN14" s="177">
        <f t="shared" si="13"/>
        <v>7</v>
      </c>
      <c r="BO14" s="184"/>
      <c r="BP14" s="184"/>
      <c r="BQ14" s="184"/>
      <c r="BR14" s="184"/>
      <c r="BS14" s="177">
        <f t="shared" si="0"/>
        <v>7</v>
      </c>
    </row>
    <row r="15" spans="1:71" x14ac:dyDescent="0.25">
      <c r="A15" s="1"/>
      <c r="B15" s="1" t="s">
        <v>264</v>
      </c>
      <c r="C15" s="12">
        <v>41</v>
      </c>
      <c r="D15" s="12">
        <v>7674</v>
      </c>
      <c r="E15" s="12">
        <v>32</v>
      </c>
      <c r="F15" s="1"/>
      <c r="G15" s="5">
        <f t="shared" si="2"/>
        <v>0.90625</v>
      </c>
      <c r="H15" s="77">
        <v>12</v>
      </c>
      <c r="I15" s="77">
        <f t="shared" si="1"/>
        <v>12</v>
      </c>
      <c r="J15" s="82"/>
      <c r="K15" s="8">
        <v>2023</v>
      </c>
      <c r="L15" s="8">
        <v>2023</v>
      </c>
      <c r="M15" s="9"/>
      <c r="N15" s="9"/>
      <c r="O15" s="9"/>
      <c r="P15" s="72">
        <f t="shared" si="3"/>
        <v>12</v>
      </c>
      <c r="Q15" s="9"/>
      <c r="R15" s="9">
        <v>1</v>
      </c>
      <c r="S15" s="9">
        <v>11</v>
      </c>
      <c r="T15" s="9"/>
      <c r="U15" s="1">
        <f t="shared" si="4"/>
        <v>24</v>
      </c>
      <c r="V15" s="9"/>
      <c r="W15" s="9"/>
      <c r="X15" s="9">
        <v>5</v>
      </c>
      <c r="Y15" s="9"/>
      <c r="Z15" s="1">
        <f t="shared" si="5"/>
        <v>29</v>
      </c>
      <c r="AA15" s="9"/>
      <c r="AB15" s="9"/>
      <c r="AC15" s="9"/>
      <c r="AD15" s="9"/>
      <c r="AE15" s="1">
        <f t="shared" si="6"/>
        <v>29</v>
      </c>
      <c r="AF15" s="9"/>
      <c r="AG15" s="9"/>
      <c r="AH15" s="9"/>
      <c r="AI15" s="9"/>
      <c r="AJ15" s="1">
        <f t="shared" si="7"/>
        <v>29</v>
      </c>
      <c r="AK15" s="9"/>
      <c r="AL15" s="9"/>
      <c r="AM15" s="9"/>
      <c r="AN15" s="9"/>
      <c r="AO15" s="1">
        <f t="shared" si="8"/>
        <v>29</v>
      </c>
      <c r="AP15" s="9"/>
      <c r="AQ15" s="9"/>
      <c r="AR15" s="9"/>
      <c r="AS15" s="9"/>
      <c r="AT15" s="1">
        <f t="shared" si="9"/>
        <v>29</v>
      </c>
      <c r="AU15" s="9"/>
      <c r="AV15" s="9"/>
      <c r="AW15" s="9"/>
      <c r="AX15" s="9"/>
      <c r="AY15" s="1">
        <f t="shared" si="10"/>
        <v>29</v>
      </c>
      <c r="AZ15" s="9"/>
      <c r="BA15" s="9"/>
      <c r="BB15" s="9"/>
      <c r="BC15" s="9"/>
      <c r="BD15" s="1">
        <f t="shared" si="11"/>
        <v>29</v>
      </c>
      <c r="BE15" s="9"/>
      <c r="BF15" s="9"/>
      <c r="BG15" s="9"/>
      <c r="BH15" s="9"/>
      <c r="BI15" s="1">
        <f t="shared" si="12"/>
        <v>29</v>
      </c>
      <c r="BJ15" s="9"/>
      <c r="BK15" s="9"/>
      <c r="BL15" s="9"/>
      <c r="BM15" s="9"/>
      <c r="BN15" s="1">
        <f t="shared" si="13"/>
        <v>29</v>
      </c>
      <c r="BO15" s="9"/>
      <c r="BP15" s="9"/>
      <c r="BQ15" s="9"/>
      <c r="BR15" s="9"/>
      <c r="BS15" s="1">
        <f t="shared" si="0"/>
        <v>29</v>
      </c>
    </row>
    <row r="16" spans="1:71" ht="14.25" customHeight="1" x14ac:dyDescent="0.25">
      <c r="A16" s="1"/>
      <c r="B16" s="13" t="s">
        <v>266</v>
      </c>
      <c r="C16" s="12">
        <v>44</v>
      </c>
      <c r="D16" s="12">
        <v>10132</v>
      </c>
      <c r="E16" s="12">
        <v>32</v>
      </c>
      <c r="F16" s="1"/>
      <c r="G16" s="5">
        <f t="shared" si="2"/>
        <v>0.84375</v>
      </c>
      <c r="H16" s="77">
        <v>19</v>
      </c>
      <c r="I16" s="77">
        <f t="shared" si="1"/>
        <v>19</v>
      </c>
      <c r="J16" s="82"/>
      <c r="K16" s="8">
        <v>2023</v>
      </c>
      <c r="L16" s="8">
        <v>2023</v>
      </c>
      <c r="M16" s="9"/>
      <c r="N16" s="9"/>
      <c r="O16" s="9"/>
      <c r="P16" s="72">
        <f t="shared" si="3"/>
        <v>19</v>
      </c>
      <c r="Q16" s="9"/>
      <c r="R16" s="9"/>
      <c r="S16" s="9"/>
      <c r="T16" s="9"/>
      <c r="U16" s="1">
        <f t="shared" si="4"/>
        <v>19</v>
      </c>
      <c r="V16" s="9"/>
      <c r="W16" s="9"/>
      <c r="X16" s="9"/>
      <c r="Y16" s="9"/>
      <c r="Z16" s="1">
        <f t="shared" si="5"/>
        <v>19</v>
      </c>
      <c r="AA16" s="9"/>
      <c r="AB16" s="9"/>
      <c r="AC16" s="9"/>
      <c r="AD16" s="9"/>
      <c r="AE16" s="1">
        <f t="shared" si="6"/>
        <v>19</v>
      </c>
      <c r="AF16" s="9"/>
      <c r="AG16" s="9"/>
      <c r="AH16" s="9">
        <v>8</v>
      </c>
      <c r="AI16" s="9"/>
      <c r="AJ16" s="1">
        <f t="shared" si="7"/>
        <v>27</v>
      </c>
      <c r="AK16" s="9"/>
      <c r="AL16" s="9"/>
      <c r="AM16" s="9"/>
      <c r="AN16" s="9"/>
      <c r="AO16" s="1">
        <f t="shared" si="8"/>
        <v>27</v>
      </c>
      <c r="AP16" s="9"/>
      <c r="AQ16" s="9"/>
      <c r="AR16" s="9"/>
      <c r="AS16" s="9"/>
      <c r="AT16" s="1">
        <f t="shared" si="9"/>
        <v>27</v>
      </c>
      <c r="AU16" s="9"/>
      <c r="AV16" s="9"/>
      <c r="AW16" s="9"/>
      <c r="AX16" s="9"/>
      <c r="AY16" s="1">
        <f t="shared" si="10"/>
        <v>27</v>
      </c>
      <c r="AZ16" s="9"/>
      <c r="BA16" s="9"/>
      <c r="BB16" s="9"/>
      <c r="BC16" s="9"/>
      <c r="BD16" s="1">
        <f t="shared" si="11"/>
        <v>27</v>
      </c>
      <c r="BE16" s="9"/>
      <c r="BF16" s="9"/>
      <c r="BG16" s="9"/>
      <c r="BH16" s="9"/>
      <c r="BI16" s="1">
        <f t="shared" si="12"/>
        <v>27</v>
      </c>
      <c r="BJ16" s="9"/>
      <c r="BK16" s="9"/>
      <c r="BL16" s="9"/>
      <c r="BM16" s="9"/>
      <c r="BN16" s="1">
        <f t="shared" si="13"/>
        <v>27</v>
      </c>
      <c r="BO16" s="9"/>
      <c r="BP16" s="9"/>
      <c r="BQ16" s="9"/>
      <c r="BR16" s="9"/>
      <c r="BS16" s="1">
        <f t="shared" si="0"/>
        <v>27</v>
      </c>
    </row>
    <row r="17" spans="1:71" x14ac:dyDescent="0.25">
      <c r="A17" s="1"/>
      <c r="B17" s="69" t="s">
        <v>306</v>
      </c>
      <c r="C17" s="10">
        <v>55</v>
      </c>
      <c r="D17" s="10">
        <v>7987</v>
      </c>
      <c r="E17" s="10">
        <v>12</v>
      </c>
      <c r="F17" s="1"/>
      <c r="G17" s="5">
        <f t="shared" si="2"/>
        <v>0.25</v>
      </c>
      <c r="H17" s="77">
        <v>3</v>
      </c>
      <c r="I17" s="77">
        <f t="shared" si="1"/>
        <v>3</v>
      </c>
      <c r="J17" s="82"/>
      <c r="K17" s="8">
        <v>2023</v>
      </c>
      <c r="L17" s="8">
        <v>2023</v>
      </c>
      <c r="M17" s="9"/>
      <c r="N17" s="9"/>
      <c r="O17" s="9"/>
      <c r="P17" s="72">
        <f t="shared" si="3"/>
        <v>3</v>
      </c>
      <c r="Q17" s="28"/>
      <c r="R17" s="9"/>
      <c r="S17" s="9"/>
      <c r="T17" s="9"/>
      <c r="U17" s="1">
        <f t="shared" si="4"/>
        <v>3</v>
      </c>
      <c r="V17" s="9"/>
      <c r="W17" s="9"/>
      <c r="X17" s="9"/>
      <c r="Y17" s="9"/>
      <c r="Z17" s="1">
        <f t="shared" si="5"/>
        <v>3</v>
      </c>
      <c r="AA17" s="9"/>
      <c r="AB17" s="9"/>
      <c r="AC17" s="9"/>
      <c r="AD17" s="9"/>
      <c r="AE17" s="1">
        <f t="shared" si="6"/>
        <v>3</v>
      </c>
      <c r="AF17" s="9"/>
      <c r="AG17" s="9"/>
      <c r="AH17" s="9"/>
      <c r="AI17" s="9"/>
      <c r="AJ17" s="1">
        <f t="shared" si="7"/>
        <v>3</v>
      </c>
      <c r="AK17" s="9"/>
      <c r="AL17" s="9"/>
      <c r="AM17" s="9"/>
      <c r="AN17" s="9"/>
      <c r="AO17" s="1">
        <f t="shared" si="8"/>
        <v>3</v>
      </c>
      <c r="AP17" s="9"/>
      <c r="AQ17" s="9"/>
      <c r="AR17" s="9"/>
      <c r="AS17" s="9"/>
      <c r="AT17" s="1">
        <f t="shared" si="9"/>
        <v>3</v>
      </c>
      <c r="AU17" s="9"/>
      <c r="AV17" s="9"/>
      <c r="AW17" s="9"/>
      <c r="AX17" s="9"/>
      <c r="AY17" s="1">
        <f t="shared" si="10"/>
        <v>3</v>
      </c>
      <c r="AZ17" s="9"/>
      <c r="BA17" s="9"/>
      <c r="BB17" s="9"/>
      <c r="BC17" s="9"/>
      <c r="BD17" s="1">
        <f t="shared" si="11"/>
        <v>3</v>
      </c>
      <c r="BE17" s="9"/>
      <c r="BF17" s="9"/>
      <c r="BG17" s="9"/>
      <c r="BH17" s="9"/>
      <c r="BI17" s="1">
        <f t="shared" si="12"/>
        <v>3</v>
      </c>
      <c r="BJ17" s="9"/>
      <c r="BK17" s="9"/>
      <c r="BL17" s="9"/>
      <c r="BM17" s="9"/>
      <c r="BN17" s="1">
        <f t="shared" si="13"/>
        <v>3</v>
      </c>
      <c r="BO17" s="9"/>
      <c r="BP17" s="9"/>
      <c r="BQ17" s="9"/>
      <c r="BR17" s="9"/>
      <c r="BS17" s="1">
        <f t="shared" si="0"/>
        <v>3</v>
      </c>
    </row>
    <row r="18" spans="1:71" s="196" customFormat="1" x14ac:dyDescent="0.25">
      <c r="A18" s="190"/>
      <c r="B18" s="190" t="s">
        <v>122</v>
      </c>
      <c r="C18" s="189">
        <v>56</v>
      </c>
      <c r="D18" s="189">
        <v>5690</v>
      </c>
      <c r="E18" s="189">
        <v>17</v>
      </c>
      <c r="F18" s="190"/>
      <c r="G18" s="202">
        <f t="shared" si="2"/>
        <v>1.0588235294117647</v>
      </c>
      <c r="H18" s="203">
        <v>5</v>
      </c>
      <c r="I18" s="203">
        <f t="shared" si="1"/>
        <v>5</v>
      </c>
      <c r="J18" s="193"/>
      <c r="K18" s="204">
        <v>2023</v>
      </c>
      <c r="L18" s="204">
        <v>2023</v>
      </c>
      <c r="M18" s="194"/>
      <c r="N18" s="194"/>
      <c r="O18" s="194"/>
      <c r="P18" s="192">
        <f t="shared" si="3"/>
        <v>5</v>
      </c>
      <c r="Q18" s="194"/>
      <c r="R18" s="194"/>
      <c r="S18" s="194"/>
      <c r="T18" s="194"/>
      <c r="U18" s="190">
        <f t="shared" si="4"/>
        <v>5</v>
      </c>
      <c r="V18" s="194"/>
      <c r="W18" s="194">
        <v>1</v>
      </c>
      <c r="X18" s="194">
        <v>12</v>
      </c>
      <c r="Y18" s="194"/>
      <c r="Z18" s="190">
        <f t="shared" si="5"/>
        <v>18</v>
      </c>
      <c r="AA18" s="194"/>
      <c r="AB18" s="194"/>
      <c r="AC18" s="194"/>
      <c r="AD18" s="194"/>
      <c r="AE18" s="190">
        <f t="shared" si="6"/>
        <v>18</v>
      </c>
      <c r="AF18" s="194"/>
      <c r="AG18" s="194"/>
      <c r="AH18" s="194"/>
      <c r="AI18" s="194"/>
      <c r="AJ18" s="190">
        <f t="shared" si="7"/>
        <v>18</v>
      </c>
      <c r="AK18" s="194"/>
      <c r="AL18" s="194"/>
      <c r="AM18" s="194"/>
      <c r="AN18" s="194"/>
      <c r="AO18" s="190">
        <f t="shared" si="8"/>
        <v>18</v>
      </c>
      <c r="AP18" s="194"/>
      <c r="AQ18" s="194"/>
      <c r="AR18" s="194"/>
      <c r="AS18" s="194"/>
      <c r="AT18" s="190">
        <f t="shared" si="9"/>
        <v>18</v>
      </c>
      <c r="AU18" s="194"/>
      <c r="AV18" s="194"/>
      <c r="AW18" s="194"/>
      <c r="AX18" s="194"/>
      <c r="AY18" s="190">
        <f t="shared" si="10"/>
        <v>18</v>
      </c>
      <c r="AZ18" s="194"/>
      <c r="BA18" s="194"/>
      <c r="BB18" s="194"/>
      <c r="BC18" s="194"/>
      <c r="BD18" s="190">
        <f t="shared" si="11"/>
        <v>18</v>
      </c>
      <c r="BE18" s="194"/>
      <c r="BF18" s="194"/>
      <c r="BG18" s="194"/>
      <c r="BH18" s="194"/>
      <c r="BI18" s="190">
        <f t="shared" si="12"/>
        <v>18</v>
      </c>
      <c r="BJ18" s="194"/>
      <c r="BK18" s="194"/>
      <c r="BL18" s="194"/>
      <c r="BM18" s="194"/>
      <c r="BN18" s="190">
        <f t="shared" si="13"/>
        <v>18</v>
      </c>
      <c r="BO18" s="194"/>
      <c r="BP18" s="194"/>
      <c r="BQ18" s="194"/>
      <c r="BR18" s="194"/>
      <c r="BS18" s="190">
        <f t="shared" si="0"/>
        <v>18</v>
      </c>
    </row>
    <row r="19" spans="1:71" s="120" customFormat="1" x14ac:dyDescent="0.25">
      <c r="A19" s="165"/>
      <c r="B19" s="165" t="s">
        <v>11</v>
      </c>
      <c r="C19" s="214">
        <v>59</v>
      </c>
      <c r="D19" s="214">
        <v>4833</v>
      </c>
      <c r="E19" s="214">
        <v>37</v>
      </c>
      <c r="F19" s="165"/>
      <c r="G19" s="169">
        <f t="shared" si="2"/>
        <v>1.0810810810810811</v>
      </c>
      <c r="H19" s="170">
        <v>25</v>
      </c>
      <c r="I19" s="170">
        <f t="shared" si="1"/>
        <v>25</v>
      </c>
      <c r="J19" s="171"/>
      <c r="K19" s="216">
        <v>2023</v>
      </c>
      <c r="L19" s="216">
        <v>2023</v>
      </c>
      <c r="M19" s="173"/>
      <c r="N19" s="173"/>
      <c r="O19" s="173"/>
      <c r="P19" s="174">
        <f t="shared" si="3"/>
        <v>25</v>
      </c>
      <c r="Q19" s="173"/>
      <c r="R19" s="173"/>
      <c r="S19" s="173"/>
      <c r="T19" s="173"/>
      <c r="U19" s="165">
        <f t="shared" ref="U19:U22" si="25">SUM(P19:T19)</f>
        <v>25</v>
      </c>
      <c r="V19" s="173"/>
      <c r="W19" s="173"/>
      <c r="X19" s="173"/>
      <c r="Y19" s="173"/>
      <c r="Z19" s="165">
        <f t="shared" ref="Z19:Z22" si="26">SUM(U19:Y19)</f>
        <v>25</v>
      </c>
      <c r="AA19" s="173"/>
      <c r="AB19" s="173">
        <v>3</v>
      </c>
      <c r="AC19" s="173">
        <v>10</v>
      </c>
      <c r="AD19" s="173">
        <v>2</v>
      </c>
      <c r="AE19" s="165">
        <f t="shared" ref="AE19:AE22" si="27">SUM(Z19:AD19)</f>
        <v>40</v>
      </c>
      <c r="AF19" s="173"/>
      <c r="AG19" s="173"/>
      <c r="AH19" s="173"/>
      <c r="AI19" s="173"/>
      <c r="AJ19" s="165">
        <f t="shared" ref="AJ19:AJ22" si="28">SUM(AE19:AI19)</f>
        <v>40</v>
      </c>
      <c r="AK19" s="173"/>
      <c r="AL19" s="173"/>
      <c r="AM19" s="173"/>
      <c r="AN19" s="173"/>
      <c r="AO19" s="165">
        <f t="shared" ref="AO19:AO22" si="29">SUM(AJ19:AN19)</f>
        <v>40</v>
      </c>
      <c r="AP19" s="173"/>
      <c r="AQ19" s="173"/>
      <c r="AR19" s="173"/>
      <c r="AS19" s="173"/>
      <c r="AT19" s="165">
        <f t="shared" ref="AT19:AT22" si="30">SUM(AO19:AS19)</f>
        <v>40</v>
      </c>
      <c r="AU19" s="173"/>
      <c r="AV19" s="173"/>
      <c r="AW19" s="173"/>
      <c r="AX19" s="173"/>
      <c r="AY19" s="165">
        <f t="shared" ref="AY19:AY22" si="31">SUM(AT19:AX19)</f>
        <v>40</v>
      </c>
      <c r="AZ19" s="173"/>
      <c r="BA19" s="173"/>
      <c r="BB19" s="173"/>
      <c r="BC19" s="173"/>
      <c r="BD19" s="165">
        <f t="shared" ref="BD19:BD22" si="32">SUM(AY19:BC19)</f>
        <v>40</v>
      </c>
      <c r="BE19" s="173"/>
      <c r="BF19" s="173"/>
      <c r="BG19" s="173"/>
      <c r="BH19" s="173"/>
      <c r="BI19" s="165">
        <f t="shared" ref="BI19:BI22" si="33">SUM(BD19:BH19)</f>
        <v>40</v>
      </c>
      <c r="BJ19" s="173"/>
      <c r="BK19" s="173"/>
      <c r="BL19" s="173"/>
      <c r="BM19" s="173"/>
      <c r="BN19" s="165">
        <f t="shared" ref="BN19:BN22" si="34">SUM(BI19:BM19)</f>
        <v>40</v>
      </c>
      <c r="BO19" s="173"/>
      <c r="BP19" s="173"/>
      <c r="BQ19" s="173"/>
      <c r="BR19" s="173"/>
      <c r="BS19" s="165">
        <f t="shared" si="0"/>
        <v>40</v>
      </c>
    </row>
    <row r="20" spans="1:71" x14ac:dyDescent="0.25">
      <c r="A20" s="1"/>
      <c r="B20" s="1" t="s">
        <v>40</v>
      </c>
      <c r="C20" s="12">
        <v>66</v>
      </c>
      <c r="D20" s="12">
        <v>706</v>
      </c>
      <c r="E20" s="12">
        <v>26</v>
      </c>
      <c r="F20" s="1"/>
      <c r="G20" s="5">
        <f t="shared" si="2"/>
        <v>0.61538461538461542</v>
      </c>
      <c r="H20" s="77">
        <v>9</v>
      </c>
      <c r="I20" s="77">
        <f t="shared" si="1"/>
        <v>9</v>
      </c>
      <c r="J20" s="82"/>
      <c r="K20" s="8">
        <v>2023</v>
      </c>
      <c r="L20" s="8">
        <v>2023</v>
      </c>
      <c r="M20" s="9"/>
      <c r="N20" s="9"/>
      <c r="O20" s="9"/>
      <c r="P20" s="72">
        <f t="shared" si="3"/>
        <v>9</v>
      </c>
      <c r="Q20" s="9"/>
      <c r="R20" s="9"/>
      <c r="S20" s="9"/>
      <c r="T20" s="9"/>
      <c r="U20" s="1">
        <f t="shared" si="25"/>
        <v>9</v>
      </c>
      <c r="V20" s="9"/>
      <c r="W20" s="9"/>
      <c r="X20" s="9"/>
      <c r="Y20" s="9"/>
      <c r="Z20" s="1">
        <f t="shared" si="26"/>
        <v>9</v>
      </c>
      <c r="AA20" s="9"/>
      <c r="AB20" s="9"/>
      <c r="AC20" s="9">
        <v>7</v>
      </c>
      <c r="AD20" s="9"/>
      <c r="AE20" s="1">
        <f t="shared" si="27"/>
        <v>16</v>
      </c>
      <c r="AF20" s="9"/>
      <c r="AG20" s="9"/>
      <c r="AH20" s="9"/>
      <c r="AI20" s="9"/>
      <c r="AJ20" s="1">
        <f t="shared" si="28"/>
        <v>16</v>
      </c>
      <c r="AK20" s="9"/>
      <c r="AL20" s="9"/>
      <c r="AM20" s="9"/>
      <c r="AN20" s="9"/>
      <c r="AO20" s="1">
        <f t="shared" si="29"/>
        <v>16</v>
      </c>
      <c r="AP20" s="9"/>
      <c r="AQ20" s="9"/>
      <c r="AR20" s="9"/>
      <c r="AS20" s="9"/>
      <c r="AT20" s="1">
        <f t="shared" si="30"/>
        <v>16</v>
      </c>
      <c r="AU20" s="9"/>
      <c r="AV20" s="9"/>
      <c r="AW20" s="9"/>
      <c r="AX20" s="9"/>
      <c r="AY20" s="1">
        <f t="shared" si="31"/>
        <v>16</v>
      </c>
      <c r="AZ20" s="9"/>
      <c r="BA20" s="9"/>
      <c r="BB20" s="9"/>
      <c r="BC20" s="9"/>
      <c r="BD20" s="1">
        <f t="shared" si="32"/>
        <v>16</v>
      </c>
      <c r="BE20" s="9"/>
      <c r="BF20" s="9"/>
      <c r="BG20" s="9"/>
      <c r="BH20" s="9"/>
      <c r="BI20" s="1">
        <f t="shared" si="33"/>
        <v>16</v>
      </c>
      <c r="BJ20" s="9"/>
      <c r="BK20" s="9"/>
      <c r="BL20" s="9"/>
      <c r="BM20" s="9"/>
      <c r="BN20" s="1">
        <f t="shared" si="34"/>
        <v>16</v>
      </c>
      <c r="BO20" s="9"/>
      <c r="BP20" s="9"/>
      <c r="BQ20" s="9"/>
      <c r="BR20" s="9"/>
      <c r="BS20" s="1">
        <f t="shared" si="0"/>
        <v>16</v>
      </c>
    </row>
    <row r="21" spans="1:71" x14ac:dyDescent="0.25">
      <c r="A21" s="1"/>
      <c r="B21" s="1" t="s">
        <v>126</v>
      </c>
      <c r="C21" s="12">
        <v>76</v>
      </c>
      <c r="D21" s="12">
        <v>4252</v>
      </c>
      <c r="E21" s="12">
        <v>32</v>
      </c>
      <c r="F21" s="1"/>
      <c r="G21" s="5">
        <f t="shared" si="2"/>
        <v>0.875</v>
      </c>
      <c r="H21" s="77">
        <v>16</v>
      </c>
      <c r="I21" s="77">
        <f t="shared" si="1"/>
        <v>16</v>
      </c>
      <c r="J21" s="82"/>
      <c r="K21" s="8">
        <v>2023</v>
      </c>
      <c r="L21" s="98">
        <v>2023</v>
      </c>
      <c r="M21" s="9"/>
      <c r="N21" s="9"/>
      <c r="O21" s="9"/>
      <c r="P21" s="72">
        <f t="shared" si="3"/>
        <v>16</v>
      </c>
      <c r="Q21" s="9"/>
      <c r="R21" s="9"/>
      <c r="S21" s="9"/>
      <c r="T21" s="9"/>
      <c r="U21" s="1">
        <f t="shared" si="25"/>
        <v>16</v>
      </c>
      <c r="V21" s="9"/>
      <c r="W21" s="9"/>
      <c r="X21" s="9">
        <v>12</v>
      </c>
      <c r="Y21" s="9"/>
      <c r="Z21" s="1">
        <f t="shared" si="26"/>
        <v>28</v>
      </c>
      <c r="AA21" s="9"/>
      <c r="AB21" s="9"/>
      <c r="AC21" s="9"/>
      <c r="AD21" s="9"/>
      <c r="AE21" s="1">
        <f t="shared" si="27"/>
        <v>28</v>
      </c>
      <c r="AF21" s="9"/>
      <c r="AG21" s="9"/>
      <c r="AH21" s="9"/>
      <c r="AI21" s="9"/>
      <c r="AJ21" s="1">
        <f t="shared" si="28"/>
        <v>28</v>
      </c>
      <c r="AK21" s="9"/>
      <c r="AL21" s="9"/>
      <c r="AM21" s="9"/>
      <c r="AN21" s="9"/>
      <c r="AO21" s="1">
        <f t="shared" si="29"/>
        <v>28</v>
      </c>
      <c r="AP21" s="9"/>
      <c r="AQ21" s="9"/>
      <c r="AR21" s="9"/>
      <c r="AS21" s="9"/>
      <c r="AT21" s="1">
        <f t="shared" si="30"/>
        <v>28</v>
      </c>
      <c r="AU21" s="9"/>
      <c r="AV21" s="9"/>
      <c r="AW21" s="9"/>
      <c r="AX21" s="9"/>
      <c r="AY21" s="1">
        <f t="shared" si="31"/>
        <v>28</v>
      </c>
      <c r="AZ21" s="9"/>
      <c r="BA21" s="9"/>
      <c r="BB21" s="9"/>
      <c r="BC21" s="9"/>
      <c r="BD21" s="1">
        <f t="shared" si="32"/>
        <v>28</v>
      </c>
      <c r="BE21" s="9"/>
      <c r="BF21" s="9"/>
      <c r="BG21" s="9"/>
      <c r="BH21" s="9"/>
      <c r="BI21" s="1">
        <f t="shared" si="33"/>
        <v>28</v>
      </c>
      <c r="BJ21" s="9"/>
      <c r="BK21" s="9"/>
      <c r="BL21" s="9"/>
      <c r="BM21" s="9"/>
      <c r="BN21" s="1">
        <f t="shared" si="34"/>
        <v>28</v>
      </c>
      <c r="BO21" s="9"/>
      <c r="BP21" s="9"/>
      <c r="BQ21" s="9"/>
      <c r="BR21" s="9"/>
      <c r="BS21" s="1">
        <f t="shared" si="0"/>
        <v>28</v>
      </c>
    </row>
    <row r="22" spans="1:71" s="120" customFormat="1" x14ac:dyDescent="0.25">
      <c r="A22" s="165"/>
      <c r="B22" s="165" t="s">
        <v>211</v>
      </c>
      <c r="C22" s="214">
        <v>98</v>
      </c>
      <c r="D22" s="214">
        <v>4407</v>
      </c>
      <c r="E22" s="214">
        <v>41</v>
      </c>
      <c r="F22" s="165"/>
      <c r="G22" s="169">
        <f t="shared" si="2"/>
        <v>1.1951219512195121</v>
      </c>
      <c r="H22" s="170">
        <v>18</v>
      </c>
      <c r="I22" s="170">
        <f t="shared" si="1"/>
        <v>19</v>
      </c>
      <c r="J22" s="171">
        <v>1</v>
      </c>
      <c r="K22" s="216">
        <v>2023</v>
      </c>
      <c r="L22" s="216">
        <v>2023</v>
      </c>
      <c r="M22" s="173"/>
      <c r="N22" s="173"/>
      <c r="O22" s="173"/>
      <c r="P22" s="174">
        <f t="shared" si="3"/>
        <v>18</v>
      </c>
      <c r="Q22" s="173"/>
      <c r="R22" s="173"/>
      <c r="S22" s="173"/>
      <c r="T22" s="173"/>
      <c r="U22" s="165">
        <f t="shared" si="25"/>
        <v>18</v>
      </c>
      <c r="V22" s="173"/>
      <c r="W22" s="173"/>
      <c r="X22" s="173">
        <v>25</v>
      </c>
      <c r="Y22" s="173"/>
      <c r="Z22" s="165">
        <f t="shared" si="26"/>
        <v>43</v>
      </c>
      <c r="AA22" s="173"/>
      <c r="AB22" s="173"/>
      <c r="AC22" s="173"/>
      <c r="AD22" s="173"/>
      <c r="AE22" s="165">
        <f t="shared" si="27"/>
        <v>43</v>
      </c>
      <c r="AF22" s="173"/>
      <c r="AG22" s="173"/>
      <c r="AH22" s="173"/>
      <c r="AI22" s="173"/>
      <c r="AJ22" s="165">
        <f t="shared" si="28"/>
        <v>43</v>
      </c>
      <c r="AK22" s="173"/>
      <c r="AL22" s="173">
        <v>3</v>
      </c>
      <c r="AM22" s="173"/>
      <c r="AN22" s="173"/>
      <c r="AO22" s="165">
        <f t="shared" si="29"/>
        <v>46</v>
      </c>
      <c r="AP22" s="173"/>
      <c r="AQ22" s="173">
        <v>3</v>
      </c>
      <c r="AR22" s="173"/>
      <c r="AS22" s="173"/>
      <c r="AT22" s="165">
        <f t="shared" si="30"/>
        <v>49</v>
      </c>
      <c r="AU22" s="173"/>
      <c r="AV22" s="173"/>
      <c r="AW22" s="173"/>
      <c r="AX22" s="173"/>
      <c r="AY22" s="165">
        <f t="shared" si="31"/>
        <v>49</v>
      </c>
      <c r="AZ22" s="173"/>
      <c r="BA22" s="173"/>
      <c r="BB22" s="173"/>
      <c r="BC22" s="173"/>
      <c r="BD22" s="165">
        <f t="shared" si="32"/>
        <v>49</v>
      </c>
      <c r="BE22" s="173"/>
      <c r="BF22" s="173"/>
      <c r="BG22" s="173"/>
      <c r="BH22" s="173"/>
      <c r="BI22" s="165">
        <f t="shared" si="33"/>
        <v>49</v>
      </c>
      <c r="BJ22" s="173"/>
      <c r="BK22" s="173"/>
      <c r="BL22" s="173"/>
      <c r="BM22" s="173"/>
      <c r="BN22" s="165">
        <f t="shared" si="34"/>
        <v>49</v>
      </c>
      <c r="BO22" s="173"/>
      <c r="BP22" s="173"/>
      <c r="BQ22" s="173"/>
      <c r="BR22" s="173"/>
      <c r="BS22" s="165">
        <f t="shared" si="0"/>
        <v>49</v>
      </c>
    </row>
    <row r="23" spans="1:71" x14ac:dyDescent="0.25">
      <c r="A23" s="1"/>
      <c r="B23" s="1"/>
      <c r="C23" s="1"/>
      <c r="D23" s="1"/>
      <c r="E23" s="1"/>
      <c r="F23" s="1"/>
      <c r="G23" s="1"/>
      <c r="H23" s="72"/>
      <c r="I23" s="72"/>
      <c r="J23" s="72"/>
      <c r="K23" s="1"/>
      <c r="L23" s="1"/>
      <c r="M23" s="1">
        <f>SUM(M3:M22)</f>
        <v>1</v>
      </c>
      <c r="N23" s="1">
        <f>SUM(N3:N22)</f>
        <v>0</v>
      </c>
      <c r="O23" s="1">
        <f>SUM(O3:O22)</f>
        <v>0</v>
      </c>
      <c r="P23" s="72">
        <f>SUM(P3:P22)</f>
        <v>225</v>
      </c>
      <c r="Q23" s="1">
        <f>SUM(Q3:Q22)</f>
        <v>0</v>
      </c>
      <c r="R23" s="1">
        <f>SUM(R4:R22)</f>
        <v>2</v>
      </c>
      <c r="S23" s="1">
        <f>SUM(S4:S22)</f>
        <v>12</v>
      </c>
      <c r="T23" s="1">
        <f>SUM(T4:T22)</f>
        <v>0</v>
      </c>
      <c r="U23" s="1">
        <f>SUM(U3:U22)</f>
        <v>239</v>
      </c>
      <c r="V23" s="1"/>
      <c r="W23" s="1">
        <f>SUM(W4:W22)</f>
        <v>2</v>
      </c>
      <c r="X23" s="1">
        <f>SUM(X4:X22)</f>
        <v>64</v>
      </c>
      <c r="Y23" s="1">
        <f>SUM(Y4:Y22)</f>
        <v>0</v>
      </c>
      <c r="Z23" s="1">
        <f>SUM(Z3:Z22)</f>
        <v>305</v>
      </c>
      <c r="AA23" s="1">
        <f>SUM(AA4:AA22)</f>
        <v>0</v>
      </c>
      <c r="AB23" s="1">
        <f>SUM(AB4:AB22)</f>
        <v>4</v>
      </c>
      <c r="AC23" s="1">
        <f>SUM(AC4:AC22)</f>
        <v>29</v>
      </c>
      <c r="AD23" s="1">
        <f>SUM(AD4:AD22)</f>
        <v>2</v>
      </c>
      <c r="AE23" s="1">
        <f>SUM(AE3:AE22)</f>
        <v>340</v>
      </c>
      <c r="AF23" s="1">
        <f>SUM(AF4:AF22)</f>
        <v>0</v>
      </c>
      <c r="AG23" s="1">
        <f>SUM(AG4:AG22)</f>
        <v>1</v>
      </c>
      <c r="AH23" s="1">
        <f>SUM(AH4:AH22)</f>
        <v>38</v>
      </c>
      <c r="AI23" s="1">
        <f>SUM(AI4:AI22)</f>
        <v>0</v>
      </c>
      <c r="AJ23" s="1">
        <f>SUM(AJ3:AJ22)</f>
        <v>379</v>
      </c>
      <c r="AK23" s="1">
        <f>SUM(AK4:AK22)</f>
        <v>0</v>
      </c>
      <c r="AL23" s="1">
        <f>SUM(AL4:AL22)</f>
        <v>3</v>
      </c>
      <c r="AM23" s="1">
        <f>SUM(AM4:AM22)</f>
        <v>9</v>
      </c>
      <c r="AN23" s="1">
        <f>SUM(AN4:AN22)</f>
        <v>0</v>
      </c>
      <c r="AO23" s="1">
        <f>SUM(AO3:AO22)</f>
        <v>391</v>
      </c>
      <c r="AP23" s="1">
        <f>SUM(AP4:AP22)</f>
        <v>0</v>
      </c>
      <c r="AQ23" s="1">
        <f>SUM(AQ4:AQ22)</f>
        <v>5</v>
      </c>
      <c r="AR23" s="1">
        <f>SUM(AR4:AR22)</f>
        <v>0</v>
      </c>
      <c r="AS23" s="1">
        <f>SUM(AS4:AS22)</f>
        <v>0</v>
      </c>
      <c r="AT23" s="1">
        <f>SUM(AT3:AT22)</f>
        <v>396</v>
      </c>
      <c r="AU23" s="1">
        <f>SUM(AU4:AU22)</f>
        <v>0</v>
      </c>
      <c r="AV23" s="1">
        <f>SUM(AV4:AV22)</f>
        <v>0</v>
      </c>
      <c r="AW23" s="1">
        <f>SUM(AW4:AW22)</f>
        <v>0</v>
      </c>
      <c r="AX23" s="1">
        <f>SUM(AX4:AX22)</f>
        <v>0</v>
      </c>
      <c r="AY23" s="1">
        <f>SUM(AY3:AY22)</f>
        <v>396</v>
      </c>
      <c r="AZ23" s="1">
        <f>SUM(AZ4:AZ22)</f>
        <v>0</v>
      </c>
      <c r="BA23" s="1">
        <f>SUM(BA4:BA22)</f>
        <v>0</v>
      </c>
      <c r="BB23" s="1">
        <f>SUM(BB4:BB22)</f>
        <v>0</v>
      </c>
      <c r="BC23" s="1">
        <f>SUM(BC4:BC22)</f>
        <v>0</v>
      </c>
      <c r="BD23" s="1">
        <f>SUM(BD3:BD22)</f>
        <v>396</v>
      </c>
      <c r="BE23" s="1">
        <f>SUM(BE4:BE22)</f>
        <v>0</v>
      </c>
      <c r="BF23" s="1">
        <f>SUM(BF4:BF22)</f>
        <v>0</v>
      </c>
      <c r="BG23" s="1">
        <f>SUM(BG4:BG22)</f>
        <v>0</v>
      </c>
      <c r="BH23" s="1">
        <f>SUM(BH4:BH22)</f>
        <v>0</v>
      </c>
      <c r="BI23" s="1">
        <f>SUM(BI3:BI22)</f>
        <v>396</v>
      </c>
      <c r="BJ23" s="1">
        <f>SUM(BJ4:BJ22)</f>
        <v>0</v>
      </c>
      <c r="BK23" s="1">
        <f>SUM(BK4:BK22)</f>
        <v>0</v>
      </c>
      <c r="BL23" s="1">
        <f>SUM(BL4:BL22)</f>
        <v>0</v>
      </c>
      <c r="BM23" s="1">
        <f>SUM(BM4:BM22)</f>
        <v>0</v>
      </c>
      <c r="BN23" s="1">
        <f>SUM(BN3:BN22)</f>
        <v>396</v>
      </c>
      <c r="BO23" s="1">
        <f>SUM(BO4:BO22)</f>
        <v>0</v>
      </c>
      <c r="BP23" s="1">
        <f>SUM(BP4:BP22)</f>
        <v>0</v>
      </c>
      <c r="BQ23" s="1">
        <f>SUM(BQ4:BQ22)</f>
        <v>0</v>
      </c>
      <c r="BR23" s="1">
        <f>SUM(BR4:BR22)</f>
        <v>0</v>
      </c>
      <c r="BS23" s="1">
        <f>SUM(BS3:BS22)</f>
        <v>396</v>
      </c>
    </row>
    <row r="24" spans="1:71" x14ac:dyDescent="0.25">
      <c r="A24" s="1"/>
      <c r="B24" s="1" t="s">
        <v>229</v>
      </c>
      <c r="C24" s="1">
        <f>COUNT(C4:C22)</f>
        <v>19</v>
      </c>
      <c r="D24" s="1"/>
      <c r="E24" s="1">
        <f>SUM(E3:E22)</f>
        <v>500</v>
      </c>
      <c r="F24" s="1">
        <f>SUM(E3:E22)+1</f>
        <v>501</v>
      </c>
      <c r="G24" s="2">
        <f>$BS23/F24</f>
        <v>0.79041916167664672</v>
      </c>
      <c r="H24" s="72">
        <f>SUM(H3:H22)</f>
        <v>224</v>
      </c>
      <c r="I24" s="72">
        <f>SUM(I3:I22)</f>
        <v>226</v>
      </c>
      <c r="J24" s="72">
        <f>SUM(J3:J22)</f>
        <v>2</v>
      </c>
      <c r="K24" s="1"/>
      <c r="L24" s="1"/>
      <c r="M24" s="1"/>
      <c r="N24" s="1"/>
      <c r="O24" s="1"/>
      <c r="P24" s="2">
        <f>P23/F24</f>
        <v>0.44910179640718562</v>
      </c>
      <c r="Q24" s="1"/>
      <c r="R24" s="1">
        <f>M23+R23</f>
        <v>3</v>
      </c>
      <c r="S24" s="1">
        <f>N23+S23</f>
        <v>12</v>
      </c>
      <c r="T24" s="1">
        <f>O23+T23</f>
        <v>0</v>
      </c>
      <c r="U24" s="2">
        <f>U23/F24</f>
        <v>0.47704590818363274</v>
      </c>
      <c r="V24" s="1"/>
      <c r="W24" s="1">
        <f>R24+W23</f>
        <v>5</v>
      </c>
      <c r="X24" s="1">
        <f>S24+X23</f>
        <v>76</v>
      </c>
      <c r="Y24" s="1">
        <f>T24+Y23</f>
        <v>0</v>
      </c>
      <c r="Z24" s="2">
        <f>Z23/F24</f>
        <v>0.60878243512974051</v>
      </c>
      <c r="AA24" s="1"/>
      <c r="AB24" s="1">
        <f>W24+AB23</f>
        <v>9</v>
      </c>
      <c r="AC24" s="1">
        <f>X24+AC23</f>
        <v>105</v>
      </c>
      <c r="AD24" s="1">
        <f>Y24+AD23</f>
        <v>2</v>
      </c>
      <c r="AE24" s="2">
        <f>AE23/F24</f>
        <v>0.67864271457085823</v>
      </c>
      <c r="AF24" s="1"/>
      <c r="AG24" s="1">
        <f>AB24+AG23</f>
        <v>10</v>
      </c>
      <c r="AH24" s="1">
        <f>AC24+AH23</f>
        <v>143</v>
      </c>
      <c r="AI24" s="1">
        <f>AD24+AI23</f>
        <v>2</v>
      </c>
      <c r="AJ24" s="2">
        <f>AJ23/F24</f>
        <v>0.7564870259481038</v>
      </c>
      <c r="AK24" s="1"/>
      <c r="AL24" s="1">
        <f>AG24+AL23</f>
        <v>13</v>
      </c>
      <c r="AM24" s="1">
        <f>AH24+AM23</f>
        <v>152</v>
      </c>
      <c r="AN24" s="1">
        <f>AI24+AN23</f>
        <v>2</v>
      </c>
      <c r="AO24" s="2">
        <f>AO23/F24</f>
        <v>0.780439121756487</v>
      </c>
      <c r="AP24" s="1"/>
      <c r="AQ24" s="1">
        <f>AL24+AQ23</f>
        <v>18</v>
      </c>
      <c r="AR24" s="1">
        <f>AM24+AR23</f>
        <v>152</v>
      </c>
      <c r="AS24" s="1">
        <f>AN24+AS23</f>
        <v>2</v>
      </c>
      <c r="AT24" s="2">
        <f>AT23/F24</f>
        <v>0.79041916167664672</v>
      </c>
      <c r="AU24" s="1"/>
      <c r="AV24" s="1">
        <f>AQ24+AV23</f>
        <v>18</v>
      </c>
      <c r="AW24" s="1">
        <f>AR24+AW23</f>
        <v>152</v>
      </c>
      <c r="AX24" s="1">
        <f>AS24+AX23</f>
        <v>2</v>
      </c>
      <c r="AY24" s="2">
        <f>AY23/F24</f>
        <v>0.79041916167664672</v>
      </c>
      <c r="AZ24" s="1"/>
      <c r="BA24" s="1">
        <f>AV24+BA23</f>
        <v>18</v>
      </c>
      <c r="BB24" s="1">
        <f>AW24+BB23</f>
        <v>152</v>
      </c>
      <c r="BC24" s="1">
        <f>AX24+BC23</f>
        <v>2</v>
      </c>
      <c r="BD24" s="2">
        <f>BD23/F24</f>
        <v>0.79041916167664672</v>
      </c>
      <c r="BE24" s="1"/>
      <c r="BF24" s="1">
        <f>BA24+BF23</f>
        <v>18</v>
      </c>
      <c r="BG24" s="1">
        <f>BB24+BG23</f>
        <v>152</v>
      </c>
      <c r="BH24" s="1">
        <f>BC24+BH23</f>
        <v>2</v>
      </c>
      <c r="BI24" s="2">
        <f>BI23/F24</f>
        <v>0.79041916167664672</v>
      </c>
      <c r="BJ24" s="1"/>
      <c r="BK24" s="1">
        <f>BF24+BK23</f>
        <v>18</v>
      </c>
      <c r="BL24" s="1">
        <f>BG24+BL23</f>
        <v>152</v>
      </c>
      <c r="BM24" s="1">
        <f>BH24+BM23</f>
        <v>2</v>
      </c>
      <c r="BN24" s="2">
        <f>BN23/F24</f>
        <v>0.79041916167664672</v>
      </c>
      <c r="BO24" s="1"/>
      <c r="BP24" s="1">
        <f>BK24+BP23</f>
        <v>18</v>
      </c>
      <c r="BQ24" s="1">
        <f>BL24+BQ23</f>
        <v>152</v>
      </c>
      <c r="BR24" s="1">
        <f>BM24+BR23</f>
        <v>2</v>
      </c>
      <c r="BS24" s="2">
        <f>BS23/F24</f>
        <v>0.79041916167664672</v>
      </c>
    </row>
  </sheetData>
  <mergeCells count="12">
    <mergeCell ref="BO1:BS1"/>
    <mergeCell ref="AK1:AO1"/>
    <mergeCell ref="M1:P1"/>
    <mergeCell ref="Q1:U1"/>
    <mergeCell ref="V1:Z1"/>
    <mergeCell ref="AA1:AE1"/>
    <mergeCell ref="AF1:AJ1"/>
    <mergeCell ref="AP1:AT1"/>
    <mergeCell ref="AU1:AY1"/>
    <mergeCell ref="AZ1:BD1"/>
    <mergeCell ref="BE1:BI1"/>
    <mergeCell ref="BJ1:BN1"/>
  </mergeCells>
  <phoneticPr fontId="9" type="noConversion"/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S14"/>
  <sheetViews>
    <sheetView zoomScale="150" workbookViewId="0">
      <pane xSplit="12" ySplit="2" topLeftCell="AF3" activePane="bottomRight" state="frozen"/>
      <selection activeCell="A19" sqref="A19:XFD48"/>
      <selection pane="topRight" activeCell="A19" sqref="A19:XFD48"/>
      <selection pane="bottomLeft" activeCell="A19" sqref="A19:XFD48"/>
      <selection pane="bottomRight" activeCell="A6" sqref="A6"/>
    </sheetView>
  </sheetViews>
  <sheetFormatPr defaultColWidth="8.85546875" defaultRowHeight="15" x14ac:dyDescent="0.25"/>
  <cols>
    <col min="1" max="1" width="9.28515625" bestFit="1" customWidth="1"/>
    <col min="2" max="2" width="13.42578125" customWidth="1"/>
    <col min="3" max="3" width="4.42578125" customWidth="1"/>
    <col min="4" max="4" width="6" hidden="1" customWidth="1"/>
    <col min="5" max="5" width="5.42578125" customWidth="1"/>
    <col min="8" max="8" width="5.140625" style="80" customWidth="1"/>
    <col min="9" max="9" width="8" style="80" customWidth="1"/>
    <col min="10" max="10" width="5" style="80" customWidth="1"/>
    <col min="11" max="11" width="5.42578125" customWidth="1"/>
    <col min="12" max="12" width="8.140625" customWidth="1"/>
    <col min="13" max="15" width="3" customWidth="1"/>
    <col min="16" max="16" width="7.140625" customWidth="1"/>
    <col min="17" max="20" width="3.85546875" customWidth="1"/>
    <col min="21" max="21" width="7.140625" customWidth="1"/>
    <col min="22" max="25" width="3" customWidth="1"/>
    <col min="26" max="26" width="8.42578125" customWidth="1"/>
    <col min="27" max="30" width="3" customWidth="1"/>
    <col min="31" max="31" width="8.5703125" customWidth="1"/>
    <col min="32" max="35" width="3" customWidth="1"/>
    <col min="36" max="36" width="7.140625" customWidth="1"/>
    <col min="37" max="40" width="3" customWidth="1"/>
    <col min="41" max="41" width="8.85546875" customWidth="1"/>
    <col min="42" max="45" width="3" customWidth="1"/>
    <col min="46" max="46" width="8.5703125" customWidth="1"/>
    <col min="47" max="50" width="3" customWidth="1"/>
    <col min="51" max="51" width="8.28515625" customWidth="1"/>
    <col min="52" max="55" width="3" customWidth="1"/>
    <col min="56" max="56" width="8.140625" customWidth="1"/>
    <col min="57" max="60" width="3" customWidth="1"/>
    <col min="61" max="61" width="8" customWidth="1"/>
    <col min="62" max="65" width="3" customWidth="1"/>
    <col min="66" max="66" width="8.42578125" customWidth="1"/>
    <col min="67" max="70" width="3" customWidth="1"/>
    <col min="71" max="71" width="8.85546875" customWidth="1"/>
  </cols>
  <sheetData>
    <row r="1" spans="1:71" x14ac:dyDescent="0.25">
      <c r="A1" s="33"/>
      <c r="B1" s="33"/>
      <c r="C1" s="33"/>
      <c r="D1" s="33"/>
      <c r="E1" s="33"/>
      <c r="F1" s="33"/>
      <c r="G1" s="33"/>
      <c r="H1" s="78"/>
      <c r="I1" s="78"/>
      <c r="J1" s="78"/>
      <c r="K1" s="33"/>
      <c r="L1" s="33"/>
      <c r="M1" s="279" t="s">
        <v>320</v>
      </c>
      <c r="N1" s="280"/>
      <c r="O1" s="280"/>
      <c r="P1" s="281"/>
      <c r="Q1" s="279" t="s">
        <v>121</v>
      </c>
      <c r="R1" s="280"/>
      <c r="S1" s="280"/>
      <c r="T1" s="280"/>
      <c r="U1" s="281"/>
      <c r="V1" s="279" t="s">
        <v>276</v>
      </c>
      <c r="W1" s="280"/>
      <c r="X1" s="280"/>
      <c r="Y1" s="280"/>
      <c r="Z1" s="281"/>
      <c r="AA1" s="279" t="s">
        <v>135</v>
      </c>
      <c r="AB1" s="280"/>
      <c r="AC1" s="280"/>
      <c r="AD1" s="280"/>
      <c r="AE1" s="281"/>
      <c r="AF1" s="279" t="s">
        <v>136</v>
      </c>
      <c r="AG1" s="280"/>
      <c r="AH1" s="280"/>
      <c r="AI1" s="280"/>
      <c r="AJ1" s="281"/>
      <c r="AK1" s="279" t="s">
        <v>70</v>
      </c>
      <c r="AL1" s="280"/>
      <c r="AM1" s="280"/>
      <c r="AN1" s="280"/>
      <c r="AO1" s="281"/>
      <c r="AP1" s="279" t="s">
        <v>71</v>
      </c>
      <c r="AQ1" s="280"/>
      <c r="AR1" s="280"/>
      <c r="AS1" s="280"/>
      <c r="AT1" s="281"/>
      <c r="AU1" s="279" t="s">
        <v>48</v>
      </c>
      <c r="AV1" s="280"/>
      <c r="AW1" s="280"/>
      <c r="AX1" s="280"/>
      <c r="AY1" s="281"/>
      <c r="AZ1" s="279" t="s">
        <v>49</v>
      </c>
      <c r="BA1" s="280"/>
      <c r="BB1" s="280"/>
      <c r="BC1" s="280"/>
      <c r="BD1" s="281"/>
      <c r="BE1" s="279" t="s">
        <v>43</v>
      </c>
      <c r="BF1" s="280"/>
      <c r="BG1" s="280"/>
      <c r="BH1" s="280"/>
      <c r="BI1" s="281"/>
      <c r="BJ1" s="279" t="s">
        <v>212</v>
      </c>
      <c r="BK1" s="280"/>
      <c r="BL1" s="280"/>
      <c r="BM1" s="280"/>
      <c r="BN1" s="281"/>
      <c r="BO1" s="279" t="s">
        <v>300</v>
      </c>
      <c r="BP1" s="280"/>
      <c r="BQ1" s="280"/>
      <c r="BR1" s="280"/>
      <c r="BS1" s="281"/>
    </row>
    <row r="2" spans="1:71" s="15" customFormat="1" ht="30.75" customHeight="1" thickBot="1" x14ac:dyDescent="0.3">
      <c r="A2" s="6" t="s">
        <v>51</v>
      </c>
      <c r="B2" s="6" t="s">
        <v>9</v>
      </c>
      <c r="C2" s="6" t="s">
        <v>60</v>
      </c>
      <c r="D2" s="6" t="s">
        <v>61</v>
      </c>
      <c r="E2" s="73" t="s">
        <v>339</v>
      </c>
      <c r="F2" s="7" t="s">
        <v>154</v>
      </c>
      <c r="G2" s="7" t="s">
        <v>138</v>
      </c>
      <c r="H2" s="79" t="s">
        <v>338</v>
      </c>
      <c r="I2" s="79" t="s">
        <v>337</v>
      </c>
      <c r="J2" s="79" t="s">
        <v>139</v>
      </c>
      <c r="K2" s="6" t="s">
        <v>255</v>
      </c>
      <c r="L2" s="6" t="s">
        <v>165</v>
      </c>
      <c r="M2" s="7" t="s">
        <v>192</v>
      </c>
      <c r="N2" s="7" t="s">
        <v>193</v>
      </c>
      <c r="O2" s="7" t="s">
        <v>108</v>
      </c>
      <c r="P2" s="7" t="s">
        <v>109</v>
      </c>
      <c r="Q2" s="7" t="s">
        <v>110</v>
      </c>
      <c r="R2" s="7" t="s">
        <v>192</v>
      </c>
      <c r="S2" s="7" t="s">
        <v>193</v>
      </c>
      <c r="T2" s="7" t="s">
        <v>108</v>
      </c>
      <c r="U2" s="7" t="s">
        <v>109</v>
      </c>
      <c r="V2" s="7" t="s">
        <v>110</v>
      </c>
      <c r="W2" s="7" t="s">
        <v>192</v>
      </c>
      <c r="X2" s="7" t="s">
        <v>193</v>
      </c>
      <c r="Y2" s="7" t="s">
        <v>108</v>
      </c>
      <c r="Z2" s="7" t="s">
        <v>109</v>
      </c>
      <c r="AA2" s="7" t="s">
        <v>110</v>
      </c>
      <c r="AB2" s="7" t="s">
        <v>192</v>
      </c>
      <c r="AC2" s="7" t="s">
        <v>193</v>
      </c>
      <c r="AD2" s="7" t="s">
        <v>108</v>
      </c>
      <c r="AE2" s="7" t="s">
        <v>109</v>
      </c>
      <c r="AF2" s="7" t="s">
        <v>110</v>
      </c>
      <c r="AG2" s="7" t="s">
        <v>192</v>
      </c>
      <c r="AH2" s="7" t="s">
        <v>193</v>
      </c>
      <c r="AI2" s="7" t="s">
        <v>108</v>
      </c>
      <c r="AJ2" s="7" t="s">
        <v>109</v>
      </c>
      <c r="AK2" s="7" t="s">
        <v>110</v>
      </c>
      <c r="AL2" s="7" t="s">
        <v>192</v>
      </c>
      <c r="AM2" s="7" t="s">
        <v>193</v>
      </c>
      <c r="AN2" s="7" t="s">
        <v>108</v>
      </c>
      <c r="AO2" s="7" t="s">
        <v>109</v>
      </c>
      <c r="AP2" s="7" t="s">
        <v>110</v>
      </c>
      <c r="AQ2" s="7" t="s">
        <v>192</v>
      </c>
      <c r="AR2" s="7" t="s">
        <v>193</v>
      </c>
      <c r="AS2" s="7" t="s">
        <v>108</v>
      </c>
      <c r="AT2" s="7" t="s">
        <v>109</v>
      </c>
      <c r="AU2" s="7" t="s">
        <v>110</v>
      </c>
      <c r="AV2" s="7" t="s">
        <v>192</v>
      </c>
      <c r="AW2" s="7" t="s">
        <v>193</v>
      </c>
      <c r="AX2" s="7" t="s">
        <v>108</v>
      </c>
      <c r="AY2" s="7" t="s">
        <v>109</v>
      </c>
      <c r="AZ2" s="7" t="s">
        <v>110</v>
      </c>
      <c r="BA2" s="7" t="s">
        <v>192</v>
      </c>
      <c r="BB2" s="7" t="s">
        <v>193</v>
      </c>
      <c r="BC2" s="7" t="s">
        <v>108</v>
      </c>
      <c r="BD2" s="7" t="s">
        <v>109</v>
      </c>
      <c r="BE2" s="7" t="s">
        <v>110</v>
      </c>
      <c r="BF2" s="7" t="s">
        <v>192</v>
      </c>
      <c r="BG2" s="7" t="s">
        <v>193</v>
      </c>
      <c r="BH2" s="7" t="s">
        <v>108</v>
      </c>
      <c r="BI2" s="7" t="s">
        <v>109</v>
      </c>
      <c r="BJ2" s="7" t="s">
        <v>110</v>
      </c>
      <c r="BK2" s="7" t="s">
        <v>192</v>
      </c>
      <c r="BL2" s="7" t="s">
        <v>193</v>
      </c>
      <c r="BM2" s="7" t="s">
        <v>108</v>
      </c>
      <c r="BN2" s="7" t="s">
        <v>109</v>
      </c>
      <c r="BO2" s="7" t="s">
        <v>110</v>
      </c>
      <c r="BP2" s="7" t="s">
        <v>192</v>
      </c>
      <c r="BQ2" s="7" t="s">
        <v>193</v>
      </c>
      <c r="BR2" s="7" t="s">
        <v>108</v>
      </c>
      <c r="BS2" s="7" t="s">
        <v>109</v>
      </c>
    </row>
    <row r="3" spans="1:71" x14ac:dyDescent="0.25">
      <c r="A3" s="3" t="s">
        <v>124</v>
      </c>
      <c r="B3" s="4"/>
      <c r="C3" s="4"/>
      <c r="D3" s="4"/>
      <c r="E3" s="14"/>
      <c r="F3" s="4"/>
      <c r="G3" s="5"/>
      <c r="H3" s="77"/>
      <c r="I3" s="77"/>
      <c r="J3" s="81"/>
      <c r="K3" s="8"/>
      <c r="L3" s="8"/>
      <c r="M3" s="8"/>
      <c r="N3" s="8"/>
      <c r="O3" s="8"/>
      <c r="P3" s="81">
        <f>+H3</f>
        <v>0</v>
      </c>
      <c r="Q3" s="81"/>
      <c r="R3" s="8"/>
      <c r="S3" s="8"/>
      <c r="T3" s="8"/>
      <c r="U3" s="1">
        <f>SUM(P3:T3)</f>
        <v>0</v>
      </c>
      <c r="V3" s="8"/>
      <c r="W3" s="8"/>
      <c r="X3" s="8"/>
      <c r="Y3" s="8"/>
      <c r="Z3" s="1">
        <f>SUM(U3:Y3)</f>
        <v>0</v>
      </c>
      <c r="AA3" s="8"/>
      <c r="AB3" s="8"/>
      <c r="AC3" s="8"/>
      <c r="AD3" s="8"/>
      <c r="AE3" s="1">
        <f>SUM(Z3:AD3)</f>
        <v>0</v>
      </c>
      <c r="AF3" s="8"/>
      <c r="AG3" s="8"/>
      <c r="AH3" s="8"/>
      <c r="AI3" s="8"/>
      <c r="AJ3" s="1">
        <f>SUM(AE3:AI3)</f>
        <v>0</v>
      </c>
      <c r="AK3" s="8"/>
      <c r="AL3" s="8"/>
      <c r="AM3" s="8"/>
      <c r="AN3" s="8"/>
      <c r="AO3" s="1">
        <f>SUM(AJ3:AN3)</f>
        <v>0</v>
      </c>
      <c r="AP3" s="8"/>
      <c r="AQ3" s="8"/>
      <c r="AR3" s="8"/>
      <c r="AS3" s="8"/>
      <c r="AT3" s="1">
        <f>SUM(AO3:AS3)</f>
        <v>0</v>
      </c>
      <c r="AU3" s="8"/>
      <c r="AV3" s="8"/>
      <c r="AW3" s="8"/>
      <c r="AX3" s="8"/>
      <c r="AY3" s="1">
        <f>SUM(AT3:AX3)</f>
        <v>0</v>
      </c>
      <c r="AZ3" s="8"/>
      <c r="BA3" s="8"/>
      <c r="BB3" s="8"/>
      <c r="BC3" s="8"/>
      <c r="BD3" s="1">
        <f>SUM(AY3:BC3)</f>
        <v>0</v>
      </c>
      <c r="BE3" s="8"/>
      <c r="BF3" s="8"/>
      <c r="BG3" s="8"/>
      <c r="BH3" s="8"/>
      <c r="BI3" s="1">
        <f>SUM(BD3:BH3)</f>
        <v>0</v>
      </c>
      <c r="BJ3" s="8"/>
      <c r="BK3" s="8"/>
      <c r="BL3" s="8"/>
      <c r="BM3" s="8"/>
      <c r="BN3" s="1">
        <f>SUM(BI3:BM3)</f>
        <v>0</v>
      </c>
      <c r="BO3" s="8"/>
      <c r="BP3" s="8"/>
      <c r="BQ3" s="8"/>
      <c r="BR3" s="8"/>
      <c r="BS3" s="1">
        <f>SUM(BN3:BR3)</f>
        <v>0</v>
      </c>
    </row>
    <row r="4" spans="1:71" s="120" customFormat="1" x14ac:dyDescent="0.25">
      <c r="A4" s="165"/>
      <c r="B4" s="165" t="s">
        <v>393</v>
      </c>
      <c r="C4" s="165">
        <v>1</v>
      </c>
      <c r="D4" s="165">
        <v>9785</v>
      </c>
      <c r="E4" s="165">
        <v>19</v>
      </c>
      <c r="F4" s="165">
        <f>IF(B4="MAL",E4,IF(E4&gt;=11,E4+variables!$B$1,11))</f>
        <v>20</v>
      </c>
      <c r="G4" s="224">
        <f>$BS4/F4</f>
        <v>1.1000000000000001</v>
      </c>
      <c r="H4" s="174">
        <v>10</v>
      </c>
      <c r="I4" s="174">
        <f>+H4+J4</f>
        <v>14</v>
      </c>
      <c r="J4" s="173">
        <v>4</v>
      </c>
      <c r="K4" s="173"/>
      <c r="L4" s="173">
        <v>2023</v>
      </c>
      <c r="M4" s="173"/>
      <c r="N4" s="173"/>
      <c r="O4" s="173"/>
      <c r="P4" s="174">
        <f>+H4</f>
        <v>10</v>
      </c>
      <c r="Q4" s="173">
        <v>0</v>
      </c>
      <c r="R4" s="173">
        <v>2</v>
      </c>
      <c r="S4" s="173"/>
      <c r="T4" s="173"/>
      <c r="U4" s="165">
        <f>SUM(P4:T4)</f>
        <v>12</v>
      </c>
      <c r="V4" s="173"/>
      <c r="W4" s="173"/>
      <c r="X4" s="173"/>
      <c r="Y4" s="173"/>
      <c r="Z4" s="165">
        <f>SUM(U4:Y4)</f>
        <v>12</v>
      </c>
      <c r="AA4" s="173">
        <v>1</v>
      </c>
      <c r="AB4" s="173">
        <v>1</v>
      </c>
      <c r="AC4" s="173"/>
      <c r="AD4" s="173"/>
      <c r="AE4" s="165">
        <f>SUM(Z4:AD4)</f>
        <v>14</v>
      </c>
      <c r="AF4" s="173"/>
      <c r="AG4" s="173"/>
      <c r="AH4" s="173"/>
      <c r="AI4" s="173"/>
      <c r="AJ4" s="165">
        <f>SUM(AE4:AI4)</f>
        <v>14</v>
      </c>
      <c r="AK4" s="173">
        <v>2</v>
      </c>
      <c r="AL4" s="173"/>
      <c r="AM4" s="173">
        <v>6</v>
      </c>
      <c r="AN4" s="173"/>
      <c r="AO4" s="165">
        <f>SUM(AJ4:AN4)</f>
        <v>22</v>
      </c>
      <c r="AP4" s="173"/>
      <c r="AQ4" s="173"/>
      <c r="AR4" s="173"/>
      <c r="AS4" s="173"/>
      <c r="AT4" s="165">
        <f>SUM(AO4:AS4)</f>
        <v>22</v>
      </c>
      <c r="AU4" s="173"/>
      <c r="AV4" s="173"/>
      <c r="AW4" s="173"/>
      <c r="AX4" s="173"/>
      <c r="AY4" s="165">
        <f>SUM(AT4:AX4)</f>
        <v>22</v>
      </c>
      <c r="AZ4" s="173"/>
      <c r="BA4" s="173"/>
      <c r="BB4" s="173"/>
      <c r="BC4" s="173"/>
      <c r="BD4" s="165">
        <f>SUM(AY4:BC4)</f>
        <v>22</v>
      </c>
      <c r="BE4" s="173"/>
      <c r="BF4" s="173"/>
      <c r="BG4" s="173"/>
      <c r="BH4" s="173"/>
      <c r="BI4" s="165">
        <f>SUM(BD4:BH4)</f>
        <v>22</v>
      </c>
      <c r="BJ4" s="173"/>
      <c r="BK4" s="173"/>
      <c r="BL4" s="173"/>
      <c r="BM4" s="173"/>
      <c r="BN4" s="165">
        <f>SUM(BI4:BM4)</f>
        <v>22</v>
      </c>
      <c r="BO4" s="173"/>
      <c r="BP4" s="173"/>
      <c r="BQ4" s="173">
        <v>0</v>
      </c>
      <c r="BR4" s="173"/>
      <c r="BS4" s="165">
        <f>SUM(BN4:BR4)</f>
        <v>22</v>
      </c>
    </row>
    <row r="5" spans="1:71" x14ac:dyDescent="0.25">
      <c r="A5" s="3"/>
      <c r="B5" s="4"/>
      <c r="C5" s="4"/>
      <c r="D5" s="4"/>
      <c r="E5" s="14"/>
      <c r="F5" s="4"/>
      <c r="G5" s="5"/>
      <c r="H5" s="77"/>
      <c r="I5" s="77"/>
      <c r="J5" s="81"/>
      <c r="K5" s="8"/>
      <c r="L5" s="8"/>
      <c r="M5" s="8"/>
      <c r="N5" s="8"/>
      <c r="O5" s="8"/>
      <c r="P5" s="81"/>
      <c r="Q5" s="1">
        <f>SUM(Q4:Q4)</f>
        <v>0</v>
      </c>
      <c r="R5" s="1">
        <f>SUM(R4:R4)</f>
        <v>2</v>
      </c>
      <c r="S5" s="1">
        <f>SUM(S4:S4)</f>
        <v>0</v>
      </c>
      <c r="T5" s="1">
        <f>SUM(T4:T4)</f>
        <v>0</v>
      </c>
      <c r="U5" s="1"/>
      <c r="V5" s="1">
        <f>SUM(V4:V4)</f>
        <v>0</v>
      </c>
      <c r="W5" s="1">
        <f>SUM(W4:W4)</f>
        <v>0</v>
      </c>
      <c r="X5" s="1">
        <f>SUM(X4:X4)</f>
        <v>0</v>
      </c>
      <c r="Y5" s="1">
        <f>SUM(Y4:Y4)</f>
        <v>0</v>
      </c>
      <c r="Z5" s="1"/>
      <c r="AA5" s="1">
        <f>SUM(AA4:AA4)</f>
        <v>1</v>
      </c>
      <c r="AB5" s="1">
        <f>SUM(AB4:AB4)</f>
        <v>1</v>
      </c>
      <c r="AC5" s="1">
        <f>SUM(AC4:AC4)</f>
        <v>0</v>
      </c>
      <c r="AD5" s="1">
        <f>SUM(AD4:AD4)</f>
        <v>0</v>
      </c>
      <c r="AE5" s="1"/>
      <c r="AF5" s="1">
        <f>SUM(AF4:AF4)</f>
        <v>0</v>
      </c>
      <c r="AG5" s="1">
        <f>SUM(AG4:AG4)</f>
        <v>0</v>
      </c>
      <c r="AH5" s="1">
        <f>SUM(AH4:AH4)</f>
        <v>0</v>
      </c>
      <c r="AI5" s="1">
        <f>SUM(AI4:AI4)</f>
        <v>0</v>
      </c>
      <c r="AJ5" s="1"/>
      <c r="AK5" s="1">
        <f>SUM(AK4:AK4)</f>
        <v>2</v>
      </c>
      <c r="AL5" s="1">
        <f>SUM(AL4:AL4)</f>
        <v>0</v>
      </c>
      <c r="AM5" s="1">
        <f>SUM(AM4:AM4)</f>
        <v>6</v>
      </c>
      <c r="AN5" s="1">
        <f>SUM(AN4:AN4)</f>
        <v>0</v>
      </c>
      <c r="AO5" s="1"/>
      <c r="AP5" s="1">
        <f>SUM(AP4:AP4)</f>
        <v>0</v>
      </c>
      <c r="AQ5" s="1">
        <f>SUM(AQ4:AQ4)</f>
        <v>0</v>
      </c>
      <c r="AR5" s="1">
        <f>SUM(AR4:AR4)</f>
        <v>0</v>
      </c>
      <c r="AS5" s="1">
        <f>SUM(AS4:AS4)</f>
        <v>0</v>
      </c>
      <c r="AT5" s="1"/>
      <c r="AU5" s="1">
        <f>SUM(AU4:AU4)</f>
        <v>0</v>
      </c>
      <c r="AV5" s="1">
        <f>SUM(AV4:AV4)</f>
        <v>0</v>
      </c>
      <c r="AW5" s="1">
        <f>SUM(AW4:AW4)</f>
        <v>0</v>
      </c>
      <c r="AX5" s="1">
        <f>SUM(AX4:AX4)</f>
        <v>0</v>
      </c>
      <c r="AY5" s="1"/>
      <c r="AZ5" s="1">
        <f>SUM(AZ4:AZ4)</f>
        <v>0</v>
      </c>
      <c r="BA5" s="1">
        <f>SUM(BA4:BA4)</f>
        <v>0</v>
      </c>
      <c r="BB5" s="1">
        <f>SUM(BB4:BB4)</f>
        <v>0</v>
      </c>
      <c r="BC5" s="1">
        <f>SUM(BC4:BC4)</f>
        <v>0</v>
      </c>
      <c r="BD5" s="1"/>
      <c r="BE5" s="1">
        <f>SUM(BE4:BE4)</f>
        <v>0</v>
      </c>
      <c r="BF5" s="1">
        <f>SUM(BF4:BF4)</f>
        <v>0</v>
      </c>
      <c r="BG5" s="1">
        <f>SUM(BG4:BG4)</f>
        <v>0</v>
      </c>
      <c r="BH5" s="1">
        <f>SUM(BH4:BH4)</f>
        <v>0</v>
      </c>
      <c r="BI5" s="1"/>
      <c r="BJ5" s="1">
        <f>SUM(BJ4:BJ4)</f>
        <v>0</v>
      </c>
      <c r="BK5" s="1">
        <f>SUM(BK4:BK4)</f>
        <v>0</v>
      </c>
      <c r="BL5" s="1">
        <f>SUM(BL4:BL4)</f>
        <v>0</v>
      </c>
      <c r="BM5" s="1">
        <f>SUM(BM4:BM4)</f>
        <v>0</v>
      </c>
      <c r="BN5" s="1"/>
      <c r="BO5" s="1">
        <f>SUM(BO4:BO4)</f>
        <v>0</v>
      </c>
      <c r="BP5" s="1">
        <f>SUM(BP4:BP4)</f>
        <v>0</v>
      </c>
      <c r="BQ5" s="1">
        <f>SUM(BQ4:BQ4)</f>
        <v>0</v>
      </c>
      <c r="BR5" s="1">
        <f>SUM(BR4:BR4)</f>
        <v>0</v>
      </c>
      <c r="BS5" s="1"/>
    </row>
    <row r="6" spans="1:71" x14ac:dyDescent="0.25">
      <c r="A6" s="1"/>
      <c r="B6" s="1" t="s">
        <v>229</v>
      </c>
      <c r="C6" s="1">
        <f>COUNT(C4:C4)</f>
        <v>1</v>
      </c>
      <c r="D6" s="1"/>
      <c r="E6" s="1">
        <f>SUM(E4:E4)</f>
        <v>19</v>
      </c>
      <c r="F6" s="1">
        <f>SUM(F4:F4)</f>
        <v>20</v>
      </c>
      <c r="G6" s="2">
        <f>$BS5/F6</f>
        <v>0</v>
      </c>
      <c r="H6" s="72">
        <v>10</v>
      </c>
      <c r="I6" s="72">
        <f>+H6+J6</f>
        <v>11</v>
      </c>
      <c r="J6" s="9">
        <v>1</v>
      </c>
      <c r="K6" s="1"/>
      <c r="L6" s="1"/>
      <c r="M6" s="1"/>
      <c r="N6" s="1"/>
      <c r="O6" s="1"/>
      <c r="P6" s="2">
        <f>P5/F6</f>
        <v>0</v>
      </c>
      <c r="Q6" s="1"/>
      <c r="R6" s="1">
        <f>M6+R5</f>
        <v>2</v>
      </c>
      <c r="S6" s="1">
        <f>N6+S5</f>
        <v>0</v>
      </c>
      <c r="T6" s="1">
        <f>O5+T5</f>
        <v>0</v>
      </c>
      <c r="U6" s="2">
        <f>U5/F6</f>
        <v>0</v>
      </c>
      <c r="V6" s="1"/>
      <c r="W6" s="1">
        <f>R6+W5</f>
        <v>2</v>
      </c>
      <c r="X6" s="1">
        <f>S6+X5</f>
        <v>0</v>
      </c>
      <c r="Y6" s="1"/>
      <c r="Z6" s="2">
        <f>Z5/F6</f>
        <v>0</v>
      </c>
      <c r="AA6" s="1"/>
      <c r="AB6" s="1">
        <f>W6+AB5</f>
        <v>3</v>
      </c>
      <c r="AC6" s="1">
        <f>X6+AC5</f>
        <v>0</v>
      </c>
      <c r="AD6" s="1">
        <f>Y6+AD5</f>
        <v>0</v>
      </c>
      <c r="AE6" s="2">
        <f>AE5/F6</f>
        <v>0</v>
      </c>
      <c r="AF6" s="1"/>
      <c r="AG6" s="1">
        <f>AB6+AG5</f>
        <v>3</v>
      </c>
      <c r="AH6" s="1">
        <f>AC6+AH5</f>
        <v>0</v>
      </c>
      <c r="AI6" s="1">
        <f>AD6+AI5</f>
        <v>0</v>
      </c>
      <c r="AJ6" s="2">
        <f>AJ5/F6</f>
        <v>0</v>
      </c>
      <c r="AK6" s="1"/>
      <c r="AL6" s="1">
        <f>AG6+AL5</f>
        <v>3</v>
      </c>
      <c r="AM6" s="1">
        <f>AH6+AM5</f>
        <v>6</v>
      </c>
      <c r="AN6" s="1">
        <f>AI6+AN5</f>
        <v>0</v>
      </c>
      <c r="AO6" s="2">
        <f>AO5/F6</f>
        <v>0</v>
      </c>
      <c r="AP6" s="1"/>
      <c r="AQ6" s="1">
        <f>AL6+AQ5</f>
        <v>3</v>
      </c>
      <c r="AR6" s="1">
        <f>AM6+AR5</f>
        <v>6</v>
      </c>
      <c r="AS6" s="1">
        <f>AN6+AS5</f>
        <v>0</v>
      </c>
      <c r="AT6" s="2">
        <f>AT5/F6</f>
        <v>0</v>
      </c>
      <c r="AU6" s="1"/>
      <c r="AV6" s="1">
        <f>AQ6+AV5</f>
        <v>3</v>
      </c>
      <c r="AW6" s="1">
        <f>AR6+AW5</f>
        <v>6</v>
      </c>
      <c r="AX6" s="1">
        <f>AS6+AX5</f>
        <v>0</v>
      </c>
      <c r="AY6" s="2">
        <f>AY5/F6</f>
        <v>0</v>
      </c>
      <c r="AZ6" s="1"/>
      <c r="BA6" s="1">
        <f>AV6+BA5</f>
        <v>3</v>
      </c>
      <c r="BB6" s="1">
        <f>AW6+BB5</f>
        <v>6</v>
      </c>
      <c r="BC6" s="1">
        <f>AX6+BC5</f>
        <v>0</v>
      </c>
      <c r="BD6" s="2">
        <f>BD5/F6</f>
        <v>0</v>
      </c>
      <c r="BE6" s="1"/>
      <c r="BF6" s="1">
        <f>BA6+BF5</f>
        <v>3</v>
      </c>
      <c r="BG6" s="1">
        <f>BB6+BG5</f>
        <v>6</v>
      </c>
      <c r="BH6" s="1">
        <f>BC6+BH5</f>
        <v>0</v>
      </c>
      <c r="BI6" s="2">
        <f>BI5/F6</f>
        <v>0</v>
      </c>
      <c r="BJ6" s="1"/>
      <c r="BK6" s="1">
        <f>BF6+BK5</f>
        <v>3</v>
      </c>
      <c r="BL6" s="1">
        <f>BG6+BL5</f>
        <v>6</v>
      </c>
      <c r="BM6" s="1">
        <f>BH6+BM5</f>
        <v>0</v>
      </c>
      <c r="BN6" s="2">
        <f>BN5/F6</f>
        <v>0</v>
      </c>
      <c r="BO6" s="1"/>
      <c r="BP6" s="1">
        <f>BK6+BP5</f>
        <v>3</v>
      </c>
      <c r="BQ6" s="1">
        <f>BL6+BQ5</f>
        <v>6</v>
      </c>
      <c r="BR6" s="1">
        <f>BM6+BR5</f>
        <v>0</v>
      </c>
      <c r="BS6" s="2">
        <f>BS5/F6</f>
        <v>0</v>
      </c>
    </row>
    <row r="7" spans="1:71" x14ac:dyDescent="0.25">
      <c r="A7" s="3"/>
      <c r="B7" s="4"/>
      <c r="C7" s="4"/>
      <c r="D7" s="4"/>
      <c r="E7" s="14"/>
      <c r="F7" s="4"/>
      <c r="G7" s="5"/>
      <c r="H7" s="77"/>
      <c r="I7" s="77"/>
      <c r="J7" s="81"/>
      <c r="K7" s="8"/>
      <c r="L7" s="8"/>
      <c r="M7" s="8"/>
      <c r="N7" s="8"/>
      <c r="O7" s="8"/>
      <c r="P7" s="81"/>
      <c r="Q7" s="81"/>
      <c r="R7" s="8"/>
      <c r="S7" s="8"/>
      <c r="T7" s="8"/>
      <c r="U7" s="1"/>
      <c r="V7" s="8"/>
      <c r="W7" s="8"/>
      <c r="X7" s="8"/>
      <c r="Y7" s="8"/>
      <c r="Z7" s="1"/>
      <c r="AA7" s="8"/>
      <c r="AB7" s="8"/>
      <c r="AC7" s="8"/>
      <c r="AD7" s="8"/>
      <c r="AE7" s="1"/>
      <c r="AF7" s="8"/>
      <c r="AG7" s="8"/>
      <c r="AH7" s="8"/>
      <c r="AI7" s="8"/>
      <c r="AJ7" s="1"/>
      <c r="AK7" s="8"/>
      <c r="AL7" s="8"/>
      <c r="AM7" s="8"/>
      <c r="AN7" s="8"/>
      <c r="AO7" s="1"/>
      <c r="AP7" s="8"/>
      <c r="AQ7" s="8"/>
      <c r="AR7" s="8"/>
      <c r="AS7" s="8"/>
      <c r="AT7" s="1"/>
      <c r="AU7" s="8"/>
      <c r="AV7" s="8"/>
      <c r="AW7" s="8"/>
      <c r="AX7" s="8"/>
      <c r="AY7" s="1"/>
      <c r="AZ7" s="8"/>
      <c r="BA7" s="8"/>
      <c r="BB7" s="8"/>
      <c r="BC7" s="8"/>
      <c r="BD7" s="1"/>
      <c r="BE7" s="8"/>
      <c r="BF7" s="8"/>
      <c r="BG7" s="8"/>
      <c r="BH7" s="8"/>
      <c r="BI7" s="1"/>
      <c r="BJ7" s="8"/>
      <c r="BK7" s="8"/>
      <c r="BL7" s="8"/>
      <c r="BM7" s="8"/>
      <c r="BN7" s="1"/>
      <c r="BO7" s="8"/>
      <c r="BP7" s="8"/>
      <c r="BQ7" s="8"/>
      <c r="BR7" s="8"/>
      <c r="BS7" s="1"/>
    </row>
    <row r="8" spans="1:71" s="92" customFormat="1" x14ac:dyDescent="0.25">
      <c r="A8" s="88"/>
      <c r="B8" s="88" t="s">
        <v>248</v>
      </c>
      <c r="C8" s="88">
        <v>5</v>
      </c>
      <c r="D8" s="88">
        <v>10046</v>
      </c>
      <c r="E8" s="88">
        <v>37</v>
      </c>
      <c r="F8" s="88">
        <f>IF(B8="MAL",E8,IF(E8&gt;=11,E8+variables!$B$1,11))</f>
        <v>38</v>
      </c>
      <c r="G8" s="89">
        <f>$BS8/F8</f>
        <v>0.89473684210526316</v>
      </c>
      <c r="H8" s="90">
        <v>23</v>
      </c>
      <c r="I8" s="90">
        <f>+H8+J8</f>
        <v>23</v>
      </c>
      <c r="J8" s="91"/>
      <c r="K8" s="91">
        <v>2023</v>
      </c>
      <c r="L8" s="91">
        <v>2023</v>
      </c>
      <c r="M8" s="91"/>
      <c r="N8" s="91"/>
      <c r="O8" s="91">
        <v>11</v>
      </c>
      <c r="P8" s="90">
        <f>+I8+M8+N8+O8</f>
        <v>34</v>
      </c>
      <c r="Q8" s="91">
        <v>0</v>
      </c>
      <c r="R8" s="91"/>
      <c r="S8" s="91"/>
      <c r="T8" s="91"/>
      <c r="U8" s="88">
        <f>SUM(P8:T8)</f>
        <v>34</v>
      </c>
      <c r="V8" s="91"/>
      <c r="W8" s="91"/>
      <c r="X8" s="91"/>
      <c r="Y8" s="91"/>
      <c r="Z8" s="88">
        <f>SUM(U8:Y8)</f>
        <v>34</v>
      </c>
      <c r="AA8" s="91"/>
      <c r="AB8" s="91"/>
      <c r="AC8" s="91"/>
      <c r="AD8" s="91"/>
      <c r="AE8" s="88">
        <f>SUM(Z8:AD8)</f>
        <v>34</v>
      </c>
      <c r="AF8" s="91"/>
      <c r="AG8" s="91"/>
      <c r="AH8" s="91"/>
      <c r="AI8" s="91"/>
      <c r="AJ8" s="88">
        <f>SUM(AE8:AI8)</f>
        <v>34</v>
      </c>
      <c r="AK8" s="91"/>
      <c r="AL8" s="91"/>
      <c r="AM8" s="91"/>
      <c r="AN8" s="91"/>
      <c r="AO8" s="88">
        <f>SUM(AJ8:AN8)</f>
        <v>34</v>
      </c>
      <c r="AP8" s="91"/>
      <c r="AQ8" s="91"/>
      <c r="AR8" s="91"/>
      <c r="AS8" s="91"/>
      <c r="AT8" s="88">
        <f>SUM(AO8:AS8)</f>
        <v>34</v>
      </c>
      <c r="AU8" s="91"/>
      <c r="AV8" s="91"/>
      <c r="AW8" s="91"/>
      <c r="AX8" s="91"/>
      <c r="AY8" s="88">
        <f>SUM(AT8:AX8)</f>
        <v>34</v>
      </c>
      <c r="AZ8" s="91"/>
      <c r="BA8" s="91"/>
      <c r="BB8" s="91"/>
      <c r="BC8" s="91"/>
      <c r="BD8" s="88">
        <f>SUM(AY8:BC8)</f>
        <v>34</v>
      </c>
      <c r="BE8" s="91"/>
      <c r="BF8" s="91"/>
      <c r="BG8" s="91"/>
      <c r="BH8" s="91"/>
      <c r="BI8" s="88">
        <f>SUM(BD8:BH8)</f>
        <v>34</v>
      </c>
      <c r="BJ8" s="91"/>
      <c r="BK8" s="91"/>
      <c r="BL8" s="91"/>
      <c r="BM8" s="91"/>
      <c r="BN8" s="88">
        <f>SUM(BI8:BM8)</f>
        <v>34</v>
      </c>
      <c r="BO8" s="91"/>
      <c r="BP8" s="91"/>
      <c r="BQ8" s="91">
        <v>0</v>
      </c>
      <c r="BR8" s="91"/>
      <c r="BS8" s="88">
        <f>SUM(BN8:BR8)</f>
        <v>34</v>
      </c>
    </row>
    <row r="9" spans="1:71" x14ac:dyDescent="0.25">
      <c r="A9" s="1"/>
      <c r="B9" s="1"/>
      <c r="C9" s="1"/>
      <c r="D9" s="1"/>
      <c r="E9" s="1"/>
      <c r="F9" s="1"/>
      <c r="G9" s="1"/>
      <c r="H9" s="72"/>
      <c r="I9" s="72"/>
      <c r="J9" s="1"/>
      <c r="K9" s="1"/>
      <c r="L9" s="1"/>
      <c r="M9" s="1">
        <f>SUM(M8:M8)</f>
        <v>0</v>
      </c>
      <c r="N9" s="1">
        <f t="shared" ref="N9:BN9" si="0">SUM(N8:N8)</f>
        <v>0</v>
      </c>
      <c r="O9" s="1">
        <f t="shared" si="0"/>
        <v>11</v>
      </c>
      <c r="P9" s="1">
        <f t="shared" si="0"/>
        <v>34</v>
      </c>
      <c r="Q9" s="1">
        <f t="shared" si="0"/>
        <v>0</v>
      </c>
      <c r="R9" s="1">
        <f t="shared" si="0"/>
        <v>0</v>
      </c>
      <c r="S9" s="1">
        <f t="shared" si="0"/>
        <v>0</v>
      </c>
      <c r="T9" s="1">
        <f t="shared" si="0"/>
        <v>0</v>
      </c>
      <c r="U9" s="1">
        <f>SUM(P9:T9)</f>
        <v>34</v>
      </c>
      <c r="V9" s="1">
        <f t="shared" si="0"/>
        <v>0</v>
      </c>
      <c r="W9" s="1">
        <f t="shared" si="0"/>
        <v>0</v>
      </c>
      <c r="X9" s="1">
        <f t="shared" si="0"/>
        <v>0</v>
      </c>
      <c r="Y9" s="1">
        <f t="shared" si="0"/>
        <v>0</v>
      </c>
      <c r="Z9" s="1">
        <f t="shared" si="0"/>
        <v>34</v>
      </c>
      <c r="AA9" s="1">
        <f t="shared" si="0"/>
        <v>0</v>
      </c>
      <c r="AB9" s="1">
        <f t="shared" si="0"/>
        <v>0</v>
      </c>
      <c r="AC9" s="1">
        <f t="shared" si="0"/>
        <v>0</v>
      </c>
      <c r="AD9" s="1">
        <f t="shared" si="0"/>
        <v>0</v>
      </c>
      <c r="AE9" s="1">
        <f t="shared" si="0"/>
        <v>34</v>
      </c>
      <c r="AF9" s="1">
        <f t="shared" si="0"/>
        <v>0</v>
      </c>
      <c r="AG9" s="1">
        <f t="shared" si="0"/>
        <v>0</v>
      </c>
      <c r="AH9" s="1">
        <f t="shared" si="0"/>
        <v>0</v>
      </c>
      <c r="AI9" s="1">
        <f t="shared" si="0"/>
        <v>0</v>
      </c>
      <c r="AJ9" s="1">
        <f t="shared" si="0"/>
        <v>34</v>
      </c>
      <c r="AK9" s="1">
        <f t="shared" si="0"/>
        <v>0</v>
      </c>
      <c r="AL9" s="1">
        <f t="shared" si="0"/>
        <v>0</v>
      </c>
      <c r="AM9" s="1">
        <f t="shared" si="0"/>
        <v>0</v>
      </c>
      <c r="AN9" s="1">
        <f t="shared" si="0"/>
        <v>0</v>
      </c>
      <c r="AO9" s="1">
        <f t="shared" si="0"/>
        <v>34</v>
      </c>
      <c r="AP9" s="1">
        <f t="shared" si="0"/>
        <v>0</v>
      </c>
      <c r="AQ9" s="1">
        <f t="shared" si="0"/>
        <v>0</v>
      </c>
      <c r="AR9" s="1">
        <f t="shared" si="0"/>
        <v>0</v>
      </c>
      <c r="AS9" s="1">
        <f t="shared" si="0"/>
        <v>0</v>
      </c>
      <c r="AT9" s="1">
        <f t="shared" si="0"/>
        <v>34</v>
      </c>
      <c r="AU9" s="1">
        <f t="shared" si="0"/>
        <v>0</v>
      </c>
      <c r="AV9" s="1">
        <f t="shared" si="0"/>
        <v>0</v>
      </c>
      <c r="AW9" s="1">
        <f t="shared" si="0"/>
        <v>0</v>
      </c>
      <c r="AX9" s="1">
        <f t="shared" si="0"/>
        <v>0</v>
      </c>
      <c r="AY9" s="1">
        <f t="shared" si="0"/>
        <v>34</v>
      </c>
      <c r="AZ9" s="1">
        <f t="shared" si="0"/>
        <v>0</v>
      </c>
      <c r="BA9" s="1">
        <f t="shared" si="0"/>
        <v>0</v>
      </c>
      <c r="BB9" s="1">
        <f t="shared" si="0"/>
        <v>0</v>
      </c>
      <c r="BC9" s="1">
        <f t="shared" si="0"/>
        <v>0</v>
      </c>
      <c r="BD9" s="1">
        <f t="shared" si="0"/>
        <v>34</v>
      </c>
      <c r="BE9" s="1">
        <f t="shared" si="0"/>
        <v>0</v>
      </c>
      <c r="BF9" s="1">
        <f t="shared" si="0"/>
        <v>0</v>
      </c>
      <c r="BG9" s="1">
        <f t="shared" si="0"/>
        <v>0</v>
      </c>
      <c r="BH9" s="1">
        <f t="shared" si="0"/>
        <v>0</v>
      </c>
      <c r="BI9" s="1">
        <f t="shared" si="0"/>
        <v>34</v>
      </c>
      <c r="BJ9" s="1">
        <f t="shared" si="0"/>
        <v>0</v>
      </c>
      <c r="BK9" s="1">
        <f t="shared" si="0"/>
        <v>0</v>
      </c>
      <c r="BL9" s="1">
        <f t="shared" si="0"/>
        <v>0</v>
      </c>
      <c r="BM9" s="1">
        <f t="shared" si="0"/>
        <v>0</v>
      </c>
      <c r="BN9" s="1">
        <f t="shared" si="0"/>
        <v>34</v>
      </c>
      <c r="BO9" s="1">
        <f>SUM(BO8:BO8)</f>
        <v>0</v>
      </c>
      <c r="BP9" s="1">
        <v>0</v>
      </c>
      <c r="BQ9" s="1">
        <f>SUM(BQ8:BQ8)</f>
        <v>0</v>
      </c>
      <c r="BR9" s="1">
        <f>SUM(BR8:BR8)</f>
        <v>0</v>
      </c>
      <c r="BS9" s="1">
        <f>SUM(BS8:BS8)</f>
        <v>34</v>
      </c>
    </row>
    <row r="10" spans="1:71" x14ac:dyDescent="0.25">
      <c r="A10" s="1"/>
      <c r="B10" s="1" t="s">
        <v>229</v>
      </c>
      <c r="C10" s="1">
        <f>COUNT(C8:C8)</f>
        <v>1</v>
      </c>
      <c r="D10" s="1"/>
      <c r="E10" s="1">
        <f>SUM(E8:E8)</f>
        <v>37</v>
      </c>
      <c r="F10" s="1">
        <v>37</v>
      </c>
      <c r="G10" s="2">
        <f>$BS9/F10</f>
        <v>0.91891891891891897</v>
      </c>
      <c r="H10" s="72">
        <v>23</v>
      </c>
      <c r="I10" s="72">
        <f>+H10+J10</f>
        <v>23</v>
      </c>
      <c r="J10" s="1">
        <f>SUM(J8:J8)</f>
        <v>0</v>
      </c>
      <c r="K10" s="1"/>
      <c r="L10" s="1"/>
      <c r="M10" s="1"/>
      <c r="N10" s="1"/>
      <c r="O10" s="1"/>
      <c r="P10" s="2">
        <f>P9/F10</f>
        <v>0.91891891891891897</v>
      </c>
      <c r="Q10" s="1"/>
      <c r="R10" s="1">
        <f>M9+R9</f>
        <v>0</v>
      </c>
      <c r="S10" s="1">
        <f>N9+S9</f>
        <v>0</v>
      </c>
      <c r="T10" s="1">
        <f>O9+T9</f>
        <v>11</v>
      </c>
      <c r="U10" s="2">
        <f>U9/F10</f>
        <v>0.91891891891891897</v>
      </c>
      <c r="V10" s="1"/>
      <c r="W10" s="1">
        <f>R10+W9</f>
        <v>0</v>
      </c>
      <c r="X10" s="1">
        <f>S10+X9</f>
        <v>0</v>
      </c>
      <c r="Y10" s="1">
        <f>T10+Y9</f>
        <v>11</v>
      </c>
      <c r="Z10" s="2">
        <f>Z9/F10</f>
        <v>0.91891891891891897</v>
      </c>
      <c r="AA10" s="1"/>
      <c r="AB10" s="1">
        <f>W10+AB9</f>
        <v>0</v>
      </c>
      <c r="AC10" s="1">
        <f>X10+AC9</f>
        <v>0</v>
      </c>
      <c r="AD10" s="1">
        <f>Y10+AD9</f>
        <v>11</v>
      </c>
      <c r="AE10" s="2">
        <f>AE9/F10</f>
        <v>0.91891891891891897</v>
      </c>
      <c r="AF10" s="1"/>
      <c r="AG10" s="1">
        <f>AB10+AG9</f>
        <v>0</v>
      </c>
      <c r="AH10" s="1">
        <f>AC10+AH9</f>
        <v>0</v>
      </c>
      <c r="AI10" s="1">
        <f>AD10+AI9</f>
        <v>11</v>
      </c>
      <c r="AJ10" s="2">
        <f>AJ9/F10</f>
        <v>0.91891891891891897</v>
      </c>
      <c r="AK10" s="1"/>
      <c r="AL10" s="1">
        <f>AG10+AL9</f>
        <v>0</v>
      </c>
      <c r="AM10" s="1">
        <f>AH10+AM9</f>
        <v>0</v>
      </c>
      <c r="AN10" s="1">
        <f>AI10+AN9</f>
        <v>11</v>
      </c>
      <c r="AO10" s="2">
        <f>AO9/F10</f>
        <v>0.91891891891891897</v>
      </c>
      <c r="AP10" s="1"/>
      <c r="AQ10" s="1">
        <f>AL10+AQ9</f>
        <v>0</v>
      </c>
      <c r="AR10" s="1">
        <f>AM10+AR9</f>
        <v>0</v>
      </c>
      <c r="AS10" s="1">
        <f>AN10+AS9</f>
        <v>11</v>
      </c>
      <c r="AT10" s="2">
        <f>AT9/F10</f>
        <v>0.91891891891891897</v>
      </c>
      <c r="AU10" s="1"/>
      <c r="AV10" s="1">
        <f>AQ10+AV9</f>
        <v>0</v>
      </c>
      <c r="AW10" s="1">
        <f>AR10+AW9</f>
        <v>0</v>
      </c>
      <c r="AX10" s="1">
        <f>AS10+AX9</f>
        <v>11</v>
      </c>
      <c r="AY10" s="2">
        <f>AY9/F10</f>
        <v>0.91891891891891897</v>
      </c>
      <c r="AZ10" s="1"/>
      <c r="BA10" s="1">
        <f>AV10+BA9</f>
        <v>0</v>
      </c>
      <c r="BB10" s="1">
        <f>AW10+BB9</f>
        <v>0</v>
      </c>
      <c r="BC10" s="1">
        <f>AX10+BC9</f>
        <v>11</v>
      </c>
      <c r="BD10" s="2">
        <f>BD9/F10</f>
        <v>0.91891891891891897</v>
      </c>
      <c r="BE10" s="1"/>
      <c r="BF10" s="1">
        <f>BA10+BF9</f>
        <v>0</v>
      </c>
      <c r="BG10" s="1">
        <f>BB10+BG9</f>
        <v>0</v>
      </c>
      <c r="BH10" s="1">
        <f>BC10+BH9</f>
        <v>11</v>
      </c>
      <c r="BI10" s="2">
        <f>BI9/F10</f>
        <v>0.91891891891891897</v>
      </c>
      <c r="BJ10" s="1"/>
      <c r="BK10" s="1">
        <f>BF10+BK9</f>
        <v>0</v>
      </c>
      <c r="BL10" s="1">
        <f>BG10+BL9</f>
        <v>0</v>
      </c>
      <c r="BM10" s="1">
        <f>BH10+BM9</f>
        <v>11</v>
      </c>
      <c r="BN10" s="2">
        <f>BN9/F10</f>
        <v>0.91891891891891897</v>
      </c>
      <c r="BO10" s="1"/>
      <c r="BP10" s="1">
        <f>BK10+BP9</f>
        <v>0</v>
      </c>
      <c r="BQ10" s="1">
        <f>BL10+BQ9</f>
        <v>0</v>
      </c>
      <c r="BR10" s="1">
        <f>BM10+BR9</f>
        <v>11</v>
      </c>
      <c r="BS10" s="2">
        <f>BS9/F10</f>
        <v>0.91891891891891897</v>
      </c>
    </row>
    <row r="11" spans="1:71" x14ac:dyDescent="0.25">
      <c r="A11" s="1"/>
      <c r="B11" s="1"/>
      <c r="C11" s="1"/>
      <c r="D11" s="1"/>
      <c r="E11" s="1"/>
      <c r="F11" s="1"/>
      <c r="G11" s="2"/>
      <c r="H11" s="72"/>
      <c r="I11" s="72"/>
      <c r="J11" s="1"/>
      <c r="K11" s="1"/>
      <c r="L11" s="1"/>
      <c r="M11" s="1"/>
      <c r="N11" s="1"/>
      <c r="O11" s="1"/>
      <c r="P11" s="2"/>
      <c r="Q11" s="1"/>
      <c r="R11" s="1"/>
      <c r="S11" s="1"/>
      <c r="T11" s="1"/>
      <c r="U11" s="2"/>
      <c r="V11" s="1"/>
      <c r="W11" s="1"/>
      <c r="X11" s="1"/>
      <c r="Y11" s="1"/>
      <c r="Z11" s="2"/>
      <c r="AA11" s="1"/>
      <c r="AB11" s="1"/>
      <c r="AC11" s="1"/>
      <c r="AD11" s="1"/>
      <c r="AE11" s="2"/>
      <c r="AF11" s="1"/>
      <c r="AG11" s="1"/>
      <c r="AH11" s="1"/>
      <c r="AI11" s="1"/>
      <c r="AJ11" s="2"/>
      <c r="AK11" s="1"/>
      <c r="AL11" s="1"/>
      <c r="AM11" s="1"/>
      <c r="AN11" s="1"/>
      <c r="AO11" s="2"/>
      <c r="AP11" s="1"/>
      <c r="AQ11" s="1"/>
      <c r="AR11" s="1"/>
      <c r="AS11" s="1"/>
      <c r="AT11" s="2"/>
      <c r="AU11" s="1"/>
      <c r="AV11" s="1"/>
      <c r="AW11" s="1"/>
      <c r="AX11" s="1"/>
      <c r="AY11" s="2"/>
      <c r="AZ11" s="1"/>
      <c r="BA11" s="1"/>
      <c r="BB11" s="1"/>
      <c r="BC11" s="1"/>
      <c r="BD11" s="2"/>
      <c r="BE11" s="1"/>
      <c r="BF11" s="1"/>
      <c r="BG11" s="1"/>
      <c r="BH11" s="1"/>
      <c r="BI11" s="2"/>
      <c r="BJ11" s="1"/>
      <c r="BK11" s="1"/>
      <c r="BL11" s="1"/>
      <c r="BM11" s="1"/>
      <c r="BN11" s="2"/>
      <c r="BO11" s="1"/>
      <c r="BP11" s="1"/>
      <c r="BQ11" s="1"/>
      <c r="BR11" s="1"/>
      <c r="BS11" s="2"/>
    </row>
    <row r="12" spans="1:71" s="92" customFormat="1" x14ac:dyDescent="0.25">
      <c r="A12" s="88"/>
      <c r="B12" s="88" t="s">
        <v>155</v>
      </c>
      <c r="C12" s="88">
        <v>66</v>
      </c>
      <c r="D12" s="88">
        <v>10046</v>
      </c>
      <c r="E12" s="88">
        <v>51</v>
      </c>
      <c r="F12" s="88">
        <f>IF(B12="MAL",E12,IF(E12&gt;=11,E12+variables!$B$1,11))</f>
        <v>52</v>
      </c>
      <c r="G12" s="89">
        <f>$BS12/F12</f>
        <v>0.57692307692307687</v>
      </c>
      <c r="H12" s="90">
        <v>23</v>
      </c>
      <c r="I12" s="90">
        <f>+H12+J12</f>
        <v>23</v>
      </c>
      <c r="J12" s="91"/>
      <c r="K12" s="91">
        <v>2023</v>
      </c>
      <c r="L12" s="91">
        <v>2023</v>
      </c>
      <c r="M12" s="91"/>
      <c r="N12" s="91"/>
      <c r="O12" s="91"/>
      <c r="P12" s="90">
        <f>+H12</f>
        <v>23</v>
      </c>
      <c r="Q12" s="91">
        <v>0</v>
      </c>
      <c r="R12" s="91">
        <v>2</v>
      </c>
      <c r="S12" s="91">
        <v>1</v>
      </c>
      <c r="T12" s="91"/>
      <c r="U12" s="88">
        <f>SUM(P12:T12)</f>
        <v>26</v>
      </c>
      <c r="V12" s="91"/>
      <c r="W12" s="91"/>
      <c r="X12" s="91"/>
      <c r="Y12" s="91"/>
      <c r="Z12" s="88">
        <f>SUM(U12:Y12)</f>
        <v>26</v>
      </c>
      <c r="AA12" s="91"/>
      <c r="AB12" s="91"/>
      <c r="AC12" s="91">
        <v>4</v>
      </c>
      <c r="AD12" s="91"/>
      <c r="AE12" s="88">
        <f>SUM(Z12:AD12)</f>
        <v>30</v>
      </c>
      <c r="AF12" s="91"/>
      <c r="AG12" s="91"/>
      <c r="AH12" s="91"/>
      <c r="AI12" s="91"/>
      <c r="AJ12" s="88">
        <f>SUM(AE12:AI12)</f>
        <v>30</v>
      </c>
      <c r="AK12" s="91"/>
      <c r="AL12" s="91"/>
      <c r="AM12" s="91"/>
      <c r="AN12" s="91"/>
      <c r="AO12" s="88">
        <f>SUM(AJ12:AN12)</f>
        <v>30</v>
      </c>
      <c r="AP12" s="91"/>
      <c r="AQ12" s="91"/>
      <c r="AR12" s="91"/>
      <c r="AS12" s="91"/>
      <c r="AT12" s="88">
        <f>SUM(AO12:AS12)</f>
        <v>30</v>
      </c>
      <c r="AU12" s="91"/>
      <c r="AV12" s="91"/>
      <c r="AW12" s="91"/>
      <c r="AX12" s="91"/>
      <c r="AY12" s="88">
        <f>SUM(AT12:AX12)</f>
        <v>30</v>
      </c>
      <c r="AZ12" s="91"/>
      <c r="BA12" s="91"/>
      <c r="BB12" s="91"/>
      <c r="BC12" s="91"/>
      <c r="BD12" s="88">
        <f>SUM(AY12:BC12)</f>
        <v>30</v>
      </c>
      <c r="BE12" s="91"/>
      <c r="BF12" s="91"/>
      <c r="BG12" s="91"/>
      <c r="BH12" s="91"/>
      <c r="BI12" s="88">
        <f>SUM(BD12:BH12)</f>
        <v>30</v>
      </c>
      <c r="BJ12" s="91"/>
      <c r="BK12" s="91"/>
      <c r="BL12" s="91"/>
      <c r="BM12" s="91"/>
      <c r="BN12" s="88">
        <f>SUM(BI12:BM12)</f>
        <v>30</v>
      </c>
      <c r="BO12" s="91"/>
      <c r="BP12" s="91">
        <v>0</v>
      </c>
      <c r="BQ12" s="91"/>
      <c r="BR12" s="91"/>
      <c r="BS12" s="88">
        <f>SUM(BN12:BR12)</f>
        <v>30</v>
      </c>
    </row>
    <row r="13" spans="1:71" x14ac:dyDescent="0.25">
      <c r="A13" s="1"/>
      <c r="B13" s="1"/>
      <c r="C13" s="1"/>
      <c r="D13" s="1"/>
      <c r="E13" s="1"/>
      <c r="F13" s="1"/>
      <c r="G13" s="1"/>
      <c r="H13" s="72"/>
      <c r="I13" s="72"/>
      <c r="J13" s="1"/>
      <c r="K13" s="1"/>
      <c r="L13" s="1"/>
      <c r="P13" s="1">
        <f t="shared" ref="P13:BN13" si="1">SUM(P12:P12)</f>
        <v>23</v>
      </c>
      <c r="Q13" s="1">
        <f t="shared" si="1"/>
        <v>0</v>
      </c>
      <c r="R13" s="1">
        <f t="shared" si="1"/>
        <v>2</v>
      </c>
      <c r="S13" s="1">
        <f t="shared" si="1"/>
        <v>1</v>
      </c>
      <c r="T13" s="1">
        <f t="shared" si="1"/>
        <v>0</v>
      </c>
      <c r="U13" s="1">
        <f t="shared" si="1"/>
        <v>26</v>
      </c>
      <c r="V13" s="1">
        <f t="shared" si="1"/>
        <v>0</v>
      </c>
      <c r="W13" s="1">
        <f t="shared" si="1"/>
        <v>0</v>
      </c>
      <c r="X13" s="1">
        <f t="shared" si="1"/>
        <v>0</v>
      </c>
      <c r="Y13" s="1">
        <f t="shared" si="1"/>
        <v>0</v>
      </c>
      <c r="Z13" s="1">
        <f t="shared" si="1"/>
        <v>26</v>
      </c>
      <c r="AA13" s="1">
        <f t="shared" si="1"/>
        <v>0</v>
      </c>
      <c r="AB13" s="1">
        <f t="shared" si="1"/>
        <v>0</v>
      </c>
      <c r="AC13" s="1">
        <f t="shared" si="1"/>
        <v>4</v>
      </c>
      <c r="AD13" s="1">
        <f t="shared" si="1"/>
        <v>0</v>
      </c>
      <c r="AE13" s="1">
        <f t="shared" si="1"/>
        <v>30</v>
      </c>
      <c r="AF13" s="1">
        <f t="shared" si="1"/>
        <v>0</v>
      </c>
      <c r="AG13" s="1">
        <f t="shared" si="1"/>
        <v>0</v>
      </c>
      <c r="AH13" s="1">
        <f t="shared" si="1"/>
        <v>0</v>
      </c>
      <c r="AI13" s="1">
        <f t="shared" si="1"/>
        <v>0</v>
      </c>
      <c r="AJ13" s="1">
        <f t="shared" si="1"/>
        <v>30</v>
      </c>
      <c r="AK13" s="1">
        <f t="shared" si="1"/>
        <v>0</v>
      </c>
      <c r="AL13" s="1">
        <f t="shared" si="1"/>
        <v>0</v>
      </c>
      <c r="AM13" s="1">
        <f t="shared" si="1"/>
        <v>0</v>
      </c>
      <c r="AN13" s="1">
        <f t="shared" si="1"/>
        <v>0</v>
      </c>
      <c r="AO13" s="1">
        <f t="shared" si="1"/>
        <v>30</v>
      </c>
      <c r="AP13" s="1">
        <f t="shared" si="1"/>
        <v>0</v>
      </c>
      <c r="AQ13" s="1">
        <f t="shared" si="1"/>
        <v>0</v>
      </c>
      <c r="AR13" s="1">
        <f t="shared" si="1"/>
        <v>0</v>
      </c>
      <c r="AS13" s="1">
        <f t="shared" si="1"/>
        <v>0</v>
      </c>
      <c r="AT13" s="1">
        <f t="shared" si="1"/>
        <v>30</v>
      </c>
      <c r="AU13" s="1">
        <f t="shared" si="1"/>
        <v>0</v>
      </c>
      <c r="AV13" s="1">
        <f t="shared" si="1"/>
        <v>0</v>
      </c>
      <c r="AW13" s="1">
        <f t="shared" si="1"/>
        <v>0</v>
      </c>
      <c r="AX13" s="1">
        <f t="shared" si="1"/>
        <v>0</v>
      </c>
      <c r="AY13" s="1">
        <f t="shared" si="1"/>
        <v>30</v>
      </c>
      <c r="AZ13" s="1">
        <f t="shared" si="1"/>
        <v>0</v>
      </c>
      <c r="BA13" s="1">
        <f t="shared" si="1"/>
        <v>0</v>
      </c>
      <c r="BB13" s="1">
        <f t="shared" si="1"/>
        <v>0</v>
      </c>
      <c r="BC13" s="1">
        <f t="shared" si="1"/>
        <v>0</v>
      </c>
      <c r="BD13" s="1">
        <f t="shared" si="1"/>
        <v>30</v>
      </c>
      <c r="BE13" s="1">
        <f t="shared" si="1"/>
        <v>0</v>
      </c>
      <c r="BF13" s="1">
        <f t="shared" si="1"/>
        <v>0</v>
      </c>
      <c r="BG13" s="1">
        <f t="shared" si="1"/>
        <v>0</v>
      </c>
      <c r="BH13" s="1">
        <f t="shared" si="1"/>
        <v>0</v>
      </c>
      <c r="BI13" s="1">
        <f t="shared" si="1"/>
        <v>30</v>
      </c>
      <c r="BJ13" s="1">
        <f t="shared" si="1"/>
        <v>0</v>
      </c>
      <c r="BK13" s="1">
        <f t="shared" si="1"/>
        <v>0</v>
      </c>
      <c r="BL13" s="1">
        <f t="shared" si="1"/>
        <v>0</v>
      </c>
      <c r="BM13" s="1">
        <f t="shared" si="1"/>
        <v>0</v>
      </c>
      <c r="BN13" s="1">
        <f t="shared" si="1"/>
        <v>30</v>
      </c>
      <c r="BO13" s="1">
        <f>SUM(BO12:BO12)</f>
        <v>0</v>
      </c>
      <c r="BP13" s="1">
        <f>SUM(BP12:BP12)</f>
        <v>0</v>
      </c>
      <c r="BQ13" s="1">
        <f>SUM(BQ12:BQ12)</f>
        <v>0</v>
      </c>
      <c r="BR13" s="1">
        <f>SUM(BR12:BR12)</f>
        <v>0</v>
      </c>
      <c r="BS13" s="1">
        <f>SUM(BS12:BS12)</f>
        <v>30</v>
      </c>
    </row>
    <row r="14" spans="1:71" x14ac:dyDescent="0.25">
      <c r="A14" s="1"/>
      <c r="B14" s="1" t="s">
        <v>229</v>
      </c>
      <c r="C14" s="1">
        <f>COUNT(C12:C12)</f>
        <v>1</v>
      </c>
      <c r="D14" s="1"/>
      <c r="E14" s="1">
        <f>SUM(E12:E12)</f>
        <v>51</v>
      </c>
      <c r="F14" s="1">
        <f>SUM(F12:F12)</f>
        <v>52</v>
      </c>
      <c r="G14" s="2">
        <f>$BS13/F14</f>
        <v>0.57692307692307687</v>
      </c>
      <c r="H14" s="72">
        <v>23</v>
      </c>
      <c r="I14" s="72">
        <f>+H14+J14</f>
        <v>23</v>
      </c>
      <c r="J14" s="1">
        <f>SUM(J12:J12)</f>
        <v>0</v>
      </c>
      <c r="K14" s="1"/>
      <c r="L14" s="1"/>
      <c r="M14" s="1">
        <f>SUM(M12:M12)</f>
        <v>0</v>
      </c>
      <c r="N14" s="1">
        <f>SUM(N12:N12)</f>
        <v>0</v>
      </c>
      <c r="O14" s="1">
        <f>SUM(O12:O12)</f>
        <v>0</v>
      </c>
      <c r="P14" s="2">
        <f>P13/F14</f>
        <v>0.44230769230769229</v>
      </c>
      <c r="Q14" s="1"/>
      <c r="R14" s="1">
        <f>M14+R13</f>
        <v>2</v>
      </c>
      <c r="S14" s="1">
        <f>N14+S13</f>
        <v>1</v>
      </c>
      <c r="T14" s="1">
        <f>O14+T13</f>
        <v>0</v>
      </c>
      <c r="U14" s="2">
        <f>U13/F14</f>
        <v>0.5</v>
      </c>
      <c r="V14" s="1"/>
      <c r="W14" s="1">
        <f>R14+W13</f>
        <v>2</v>
      </c>
      <c r="X14" s="1">
        <f>S14+X13</f>
        <v>1</v>
      </c>
      <c r="Y14" s="1">
        <f>T14+Y13</f>
        <v>0</v>
      </c>
      <c r="Z14" s="2">
        <f>Z13/F14</f>
        <v>0.5</v>
      </c>
      <c r="AA14" s="1"/>
      <c r="AB14" s="1">
        <f>W14+AB13</f>
        <v>2</v>
      </c>
      <c r="AC14" s="1">
        <f>X14+AC13</f>
        <v>5</v>
      </c>
      <c r="AD14" s="1">
        <f>Y14+AD13</f>
        <v>0</v>
      </c>
      <c r="AE14" s="2">
        <f>AE13/F14</f>
        <v>0.57692307692307687</v>
      </c>
      <c r="AF14" s="1"/>
      <c r="AG14" s="1">
        <f>AB14+AG13</f>
        <v>2</v>
      </c>
      <c r="AH14" s="1">
        <f>AC14+AH13</f>
        <v>5</v>
      </c>
      <c r="AI14" s="1">
        <f>AD14+AI13</f>
        <v>0</v>
      </c>
      <c r="AJ14" s="2">
        <f>AJ13/F14</f>
        <v>0.57692307692307687</v>
      </c>
      <c r="AK14" s="1"/>
      <c r="AL14" s="1">
        <f>AG14+AL13</f>
        <v>2</v>
      </c>
      <c r="AM14" s="1">
        <f>AH14+AM13</f>
        <v>5</v>
      </c>
      <c r="AN14" s="1">
        <f>AI14+AN13</f>
        <v>0</v>
      </c>
      <c r="AO14" s="2">
        <f>AO13/F14</f>
        <v>0.57692307692307687</v>
      </c>
      <c r="AP14" s="1"/>
      <c r="AQ14" s="1">
        <f>AL14+AQ13</f>
        <v>2</v>
      </c>
      <c r="AR14" s="1">
        <f>AM14+AR13</f>
        <v>5</v>
      </c>
      <c r="AS14" s="1">
        <f>AN14+AS13</f>
        <v>0</v>
      </c>
      <c r="AT14" s="2">
        <f>AT13/F14</f>
        <v>0.57692307692307687</v>
      </c>
      <c r="AU14" s="1"/>
      <c r="AV14" s="1">
        <f>AQ14+AV13</f>
        <v>2</v>
      </c>
      <c r="AW14" s="1">
        <f>AR14+AW13</f>
        <v>5</v>
      </c>
      <c r="AX14" s="1">
        <f>AS14+AX13</f>
        <v>0</v>
      </c>
      <c r="AY14" s="2">
        <f>AY13/F14</f>
        <v>0.57692307692307687</v>
      </c>
      <c r="AZ14" s="1"/>
      <c r="BA14" s="1">
        <f>AV14+BA13</f>
        <v>2</v>
      </c>
      <c r="BB14" s="1">
        <f>AW14+BB13</f>
        <v>5</v>
      </c>
      <c r="BC14" s="1">
        <f>AX14+BC13</f>
        <v>0</v>
      </c>
      <c r="BD14" s="2">
        <f>BD13/F14</f>
        <v>0.57692307692307687</v>
      </c>
      <c r="BE14" s="1"/>
      <c r="BF14" s="1">
        <f>BA14+BF13</f>
        <v>2</v>
      </c>
      <c r="BG14" s="1">
        <f>BB14+BG13</f>
        <v>5</v>
      </c>
      <c r="BH14" s="1">
        <f>BC14+BH13</f>
        <v>0</v>
      </c>
      <c r="BI14" s="2">
        <f>BI13/F14</f>
        <v>0.57692307692307687</v>
      </c>
      <c r="BJ14" s="1"/>
      <c r="BK14" s="1">
        <f>BF14+BK13</f>
        <v>2</v>
      </c>
      <c r="BL14" s="1">
        <f>BG14+BL13</f>
        <v>5</v>
      </c>
      <c r="BM14" s="1">
        <f>BH14+BM13</f>
        <v>0</v>
      </c>
      <c r="BN14" s="2">
        <f>BN13/F14</f>
        <v>0.57692307692307687</v>
      </c>
      <c r="BO14" s="1"/>
      <c r="BP14" s="1">
        <f>BK14+BP13</f>
        <v>2</v>
      </c>
      <c r="BQ14" s="1">
        <f>BL14+BQ13</f>
        <v>5</v>
      </c>
      <c r="BR14" s="1">
        <f>BM14+BR13</f>
        <v>0</v>
      </c>
      <c r="BS14" s="2">
        <f>BS13/F14</f>
        <v>0.57692307692307687</v>
      </c>
    </row>
  </sheetData>
  <mergeCells count="12">
    <mergeCell ref="BO1:BS1"/>
    <mergeCell ref="AK1:AO1"/>
    <mergeCell ref="M1:P1"/>
    <mergeCell ref="Q1:U1"/>
    <mergeCell ref="V1:Z1"/>
    <mergeCell ref="AA1:AE1"/>
    <mergeCell ref="AF1:AJ1"/>
    <mergeCell ref="AP1:AT1"/>
    <mergeCell ref="AU1:AY1"/>
    <mergeCell ref="AZ1:BD1"/>
    <mergeCell ref="BE1:BI1"/>
    <mergeCell ref="BJ1:BN1"/>
  </mergeCells>
  <phoneticPr fontId="9" type="noConversion"/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S6"/>
  <sheetViews>
    <sheetView zoomScale="150" workbookViewId="0">
      <pane xSplit="12" ySplit="2" topLeftCell="BE3" activePane="bottomRight" state="frozen"/>
      <selection activeCell="A19" sqref="A19:XFD48"/>
      <selection pane="topRight" activeCell="A19" sqref="A19:XFD48"/>
      <selection pane="bottomLeft" activeCell="A19" sqref="A19:XFD48"/>
      <selection pane="bottomRight" activeCell="B13" sqref="B13"/>
    </sheetView>
  </sheetViews>
  <sheetFormatPr defaultColWidth="8.85546875" defaultRowHeight="15" x14ac:dyDescent="0.25"/>
  <cols>
    <col min="1" max="1" width="8" bestFit="1" customWidth="1"/>
    <col min="2" max="2" width="8.85546875" bestFit="1" customWidth="1"/>
    <col min="3" max="3" width="4.42578125" customWidth="1"/>
    <col min="4" max="4" width="6" hidden="1" customWidth="1"/>
    <col min="5" max="5" width="5.42578125" customWidth="1"/>
    <col min="8" max="8" width="5.140625" style="80" customWidth="1"/>
    <col min="9" max="9" width="8" style="80" customWidth="1"/>
    <col min="10" max="10" width="4.7109375" style="80" customWidth="1"/>
    <col min="11" max="11" width="5.42578125" customWidth="1"/>
    <col min="12" max="12" width="8.28515625" customWidth="1"/>
    <col min="13" max="15" width="3" customWidth="1"/>
    <col min="16" max="16" width="7.140625" customWidth="1"/>
    <col min="17" max="20" width="3" customWidth="1"/>
    <col min="21" max="21" width="7.140625" customWidth="1"/>
    <col min="22" max="25" width="3" customWidth="1"/>
    <col min="26" max="26" width="7.140625" customWidth="1"/>
    <col min="27" max="30" width="3" customWidth="1"/>
    <col min="31" max="31" width="7.140625" customWidth="1"/>
    <col min="32" max="35" width="3" customWidth="1"/>
    <col min="36" max="36" width="7.140625" customWidth="1"/>
    <col min="37" max="40" width="3" customWidth="1"/>
    <col min="41" max="41" width="7.140625" customWidth="1"/>
    <col min="42" max="45" width="3" customWidth="1"/>
    <col min="46" max="46" width="8.28515625" customWidth="1"/>
    <col min="47" max="50" width="3" customWidth="1"/>
    <col min="51" max="51" width="7.140625" customWidth="1"/>
    <col min="52" max="55" width="3" customWidth="1"/>
    <col min="56" max="56" width="7.140625" customWidth="1"/>
    <col min="57" max="60" width="3" customWidth="1"/>
    <col min="61" max="61" width="7.140625" customWidth="1"/>
    <col min="62" max="65" width="3" customWidth="1"/>
    <col min="66" max="66" width="7.140625" customWidth="1"/>
    <col min="67" max="70" width="3" customWidth="1"/>
    <col min="71" max="71" width="7.140625" customWidth="1"/>
  </cols>
  <sheetData>
    <row r="1" spans="1:71" x14ac:dyDescent="0.25">
      <c r="A1" s="33"/>
      <c r="B1" s="33"/>
      <c r="C1" s="33"/>
      <c r="D1" s="33"/>
      <c r="E1" s="33"/>
      <c r="F1" s="33"/>
      <c r="G1" s="33"/>
      <c r="H1" s="78"/>
      <c r="I1" s="78"/>
      <c r="J1" s="78"/>
      <c r="K1" s="33"/>
      <c r="L1" s="33"/>
      <c r="M1" s="279" t="s">
        <v>320</v>
      </c>
      <c r="N1" s="280"/>
      <c r="O1" s="280"/>
      <c r="P1" s="281"/>
      <c r="Q1" s="279" t="s">
        <v>121</v>
      </c>
      <c r="R1" s="280"/>
      <c r="S1" s="280"/>
      <c r="T1" s="280"/>
      <c r="U1" s="281"/>
      <c r="V1" s="279" t="s">
        <v>276</v>
      </c>
      <c r="W1" s="280"/>
      <c r="X1" s="280"/>
      <c r="Y1" s="280"/>
      <c r="Z1" s="281"/>
      <c r="AA1" s="279" t="s">
        <v>135</v>
      </c>
      <c r="AB1" s="280"/>
      <c r="AC1" s="280"/>
      <c r="AD1" s="280"/>
      <c r="AE1" s="281"/>
      <c r="AF1" s="279" t="s">
        <v>136</v>
      </c>
      <c r="AG1" s="280"/>
      <c r="AH1" s="280"/>
      <c r="AI1" s="280"/>
      <c r="AJ1" s="281"/>
      <c r="AK1" s="279" t="s">
        <v>70</v>
      </c>
      <c r="AL1" s="280"/>
      <c r="AM1" s="280"/>
      <c r="AN1" s="280"/>
      <c r="AO1" s="281"/>
      <c r="AP1" s="279" t="s">
        <v>71</v>
      </c>
      <c r="AQ1" s="280"/>
      <c r="AR1" s="280"/>
      <c r="AS1" s="280"/>
      <c r="AT1" s="281"/>
      <c r="AU1" s="279" t="s">
        <v>48</v>
      </c>
      <c r="AV1" s="280"/>
      <c r="AW1" s="280"/>
      <c r="AX1" s="280"/>
      <c r="AY1" s="281"/>
      <c r="AZ1" s="279" t="s">
        <v>49</v>
      </c>
      <c r="BA1" s="280"/>
      <c r="BB1" s="280"/>
      <c r="BC1" s="280"/>
      <c r="BD1" s="281"/>
      <c r="BE1" s="279" t="s">
        <v>43</v>
      </c>
      <c r="BF1" s="280"/>
      <c r="BG1" s="280"/>
      <c r="BH1" s="280"/>
      <c r="BI1" s="281"/>
      <c r="BJ1" s="279" t="s">
        <v>212</v>
      </c>
      <c r="BK1" s="280"/>
      <c r="BL1" s="280"/>
      <c r="BM1" s="280"/>
      <c r="BN1" s="281"/>
      <c r="BO1" s="279" t="s">
        <v>300</v>
      </c>
      <c r="BP1" s="280"/>
      <c r="BQ1" s="280"/>
      <c r="BR1" s="280"/>
      <c r="BS1" s="281"/>
    </row>
    <row r="2" spans="1:71" ht="33" customHeight="1" thickBot="1" x14ac:dyDescent="0.3">
      <c r="A2" s="6" t="s">
        <v>51</v>
      </c>
      <c r="B2" s="6" t="s">
        <v>9</v>
      </c>
      <c r="C2" s="6" t="s">
        <v>60</v>
      </c>
      <c r="D2" s="6" t="s">
        <v>61</v>
      </c>
      <c r="E2" s="73" t="s">
        <v>339</v>
      </c>
      <c r="F2" s="7" t="s">
        <v>154</v>
      </c>
      <c r="G2" s="7" t="s">
        <v>138</v>
      </c>
      <c r="H2" s="79" t="s">
        <v>338</v>
      </c>
      <c r="I2" s="79" t="s">
        <v>337</v>
      </c>
      <c r="J2" s="79" t="s">
        <v>139</v>
      </c>
      <c r="K2" s="6" t="s">
        <v>255</v>
      </c>
      <c r="L2" s="6" t="s">
        <v>165</v>
      </c>
      <c r="M2" s="7" t="s">
        <v>192</v>
      </c>
      <c r="N2" s="7" t="s">
        <v>193</v>
      </c>
      <c r="O2" s="7" t="s">
        <v>108</v>
      </c>
      <c r="P2" s="7" t="s">
        <v>109</v>
      </c>
      <c r="Q2" s="7" t="s">
        <v>110</v>
      </c>
      <c r="R2" s="7" t="s">
        <v>192</v>
      </c>
      <c r="S2" s="7" t="s">
        <v>193</v>
      </c>
      <c r="T2" s="7" t="s">
        <v>108</v>
      </c>
      <c r="U2" s="7" t="s">
        <v>109</v>
      </c>
      <c r="V2" s="7" t="s">
        <v>110</v>
      </c>
      <c r="W2" s="7" t="s">
        <v>192</v>
      </c>
      <c r="X2" s="7" t="s">
        <v>193</v>
      </c>
      <c r="Y2" s="7" t="s">
        <v>108</v>
      </c>
      <c r="Z2" s="7" t="s">
        <v>109</v>
      </c>
      <c r="AA2" s="7" t="s">
        <v>110</v>
      </c>
      <c r="AB2" s="7" t="s">
        <v>192</v>
      </c>
      <c r="AC2" s="7" t="s">
        <v>193</v>
      </c>
      <c r="AD2" s="7" t="s">
        <v>108</v>
      </c>
      <c r="AE2" s="7" t="s">
        <v>109</v>
      </c>
      <c r="AF2" s="7" t="s">
        <v>110</v>
      </c>
      <c r="AG2" s="7" t="s">
        <v>192</v>
      </c>
      <c r="AH2" s="7" t="s">
        <v>193</v>
      </c>
      <c r="AI2" s="7" t="s">
        <v>108</v>
      </c>
      <c r="AJ2" s="7" t="s">
        <v>109</v>
      </c>
      <c r="AK2" s="7" t="s">
        <v>110</v>
      </c>
      <c r="AL2" s="7" t="s">
        <v>192</v>
      </c>
      <c r="AM2" s="7" t="s">
        <v>193</v>
      </c>
      <c r="AN2" s="7" t="s">
        <v>108</v>
      </c>
      <c r="AO2" s="7" t="s">
        <v>109</v>
      </c>
      <c r="AP2" s="7" t="s">
        <v>110</v>
      </c>
      <c r="AQ2" s="7" t="s">
        <v>192</v>
      </c>
      <c r="AR2" s="7" t="s">
        <v>193</v>
      </c>
      <c r="AS2" s="7" t="s">
        <v>108</v>
      </c>
      <c r="AT2" s="7" t="s">
        <v>109</v>
      </c>
      <c r="AU2" s="7" t="s">
        <v>110</v>
      </c>
      <c r="AV2" s="7" t="s">
        <v>192</v>
      </c>
      <c r="AW2" s="7" t="s">
        <v>193</v>
      </c>
      <c r="AX2" s="7" t="s">
        <v>108</v>
      </c>
      <c r="AY2" s="7" t="s">
        <v>109</v>
      </c>
      <c r="AZ2" s="7" t="s">
        <v>110</v>
      </c>
      <c r="BA2" s="7" t="s">
        <v>192</v>
      </c>
      <c r="BB2" s="7" t="s">
        <v>193</v>
      </c>
      <c r="BC2" s="7" t="s">
        <v>108</v>
      </c>
      <c r="BD2" s="7" t="s">
        <v>109</v>
      </c>
      <c r="BE2" s="7" t="s">
        <v>110</v>
      </c>
      <c r="BF2" s="7" t="s">
        <v>192</v>
      </c>
      <c r="BG2" s="7" t="s">
        <v>193</v>
      </c>
      <c r="BH2" s="7" t="s">
        <v>108</v>
      </c>
      <c r="BI2" s="7" t="s">
        <v>109</v>
      </c>
      <c r="BJ2" s="7" t="s">
        <v>110</v>
      </c>
      <c r="BK2" s="7" t="s">
        <v>192</v>
      </c>
      <c r="BL2" s="7" t="s">
        <v>193</v>
      </c>
      <c r="BM2" s="7" t="s">
        <v>108</v>
      </c>
      <c r="BN2" s="7" t="s">
        <v>109</v>
      </c>
      <c r="BO2" s="7" t="s">
        <v>110</v>
      </c>
      <c r="BP2" s="7" t="s">
        <v>192</v>
      </c>
      <c r="BQ2" s="7" t="s">
        <v>193</v>
      </c>
      <c r="BR2" s="7" t="s">
        <v>108</v>
      </c>
      <c r="BS2" s="7" t="s">
        <v>109</v>
      </c>
    </row>
    <row r="3" spans="1:71" x14ac:dyDescent="0.25">
      <c r="A3" s="3" t="s">
        <v>127</v>
      </c>
      <c r="B3" s="4"/>
      <c r="C3" s="4"/>
      <c r="D3" s="4"/>
      <c r="E3" s="4"/>
      <c r="F3" s="4"/>
      <c r="G3" s="5"/>
      <c r="H3" s="77"/>
      <c r="I3" s="77"/>
      <c r="J3" s="77"/>
      <c r="K3" s="4"/>
      <c r="L3" s="4"/>
      <c r="M3" s="8"/>
      <c r="N3" s="8"/>
      <c r="O3" s="8"/>
      <c r="P3" s="4"/>
      <c r="Q3" s="8"/>
      <c r="R3" s="8"/>
      <c r="S3" s="8"/>
      <c r="T3" s="8"/>
      <c r="U3" s="4"/>
      <c r="V3" s="8"/>
      <c r="W3" s="8"/>
      <c r="X3" s="8"/>
      <c r="Y3" s="8"/>
      <c r="Z3" s="4"/>
      <c r="AA3" s="8"/>
      <c r="AB3" s="8"/>
      <c r="AC3" s="8"/>
      <c r="AD3" s="8"/>
      <c r="AE3" s="4"/>
      <c r="AF3" s="8"/>
      <c r="AG3" s="8"/>
      <c r="AH3" s="8"/>
      <c r="AI3" s="8"/>
      <c r="AJ3" s="4"/>
      <c r="AK3" s="8"/>
      <c r="AL3" s="8"/>
      <c r="AM3" s="8"/>
      <c r="AN3" s="8"/>
      <c r="AO3" s="4"/>
      <c r="AP3" s="8"/>
      <c r="AQ3" s="8"/>
      <c r="AR3" s="8"/>
      <c r="AS3" s="8"/>
      <c r="AT3" s="4"/>
      <c r="AU3" s="8"/>
      <c r="AV3" s="8"/>
      <c r="AW3" s="8"/>
      <c r="AX3" s="8"/>
      <c r="AY3" s="4"/>
      <c r="AZ3" s="8"/>
      <c r="BA3" s="8"/>
      <c r="BB3" s="8"/>
      <c r="BC3" s="8"/>
      <c r="BD3" s="4"/>
      <c r="BE3" s="8"/>
      <c r="BF3" s="8"/>
      <c r="BG3" s="8"/>
      <c r="BH3" s="8"/>
      <c r="BI3" s="4"/>
      <c r="BJ3" s="8"/>
      <c r="BK3" s="8"/>
      <c r="BL3" s="8"/>
      <c r="BM3" s="8"/>
      <c r="BN3" s="4"/>
      <c r="BO3" s="8"/>
      <c r="BP3" s="8"/>
      <c r="BQ3" s="8"/>
      <c r="BR3" s="8"/>
      <c r="BS3" s="4"/>
    </row>
    <row r="4" spans="1:71" x14ac:dyDescent="0.25">
      <c r="A4" s="1"/>
      <c r="B4" s="11" t="s">
        <v>128</v>
      </c>
      <c r="C4" s="1">
        <v>1</v>
      </c>
      <c r="D4" s="10">
        <v>4951</v>
      </c>
      <c r="E4" s="1">
        <v>16</v>
      </c>
      <c r="F4" s="1">
        <f>IF(B4="MAL",E4,IF(E4&gt;=11,E4+variables!$B$1,11))</f>
        <v>17</v>
      </c>
      <c r="G4" s="2">
        <f>$BS4/F4</f>
        <v>0.6470588235294118</v>
      </c>
      <c r="H4" s="72">
        <v>11</v>
      </c>
      <c r="I4" s="72">
        <f>+H4+J4</f>
        <v>11</v>
      </c>
      <c r="J4" s="82"/>
      <c r="K4" s="9">
        <v>2023</v>
      </c>
      <c r="L4" s="9">
        <v>2023</v>
      </c>
      <c r="M4" s="9"/>
      <c r="N4" s="9"/>
      <c r="O4" s="9"/>
      <c r="P4" s="72">
        <f>SUM(M4:O4)+H4</f>
        <v>11</v>
      </c>
      <c r="Q4" s="9"/>
      <c r="R4" s="9"/>
      <c r="S4" s="9"/>
      <c r="T4" s="9"/>
      <c r="U4" s="1">
        <f>SUM(P4:T4)</f>
        <v>11</v>
      </c>
      <c r="V4" s="9"/>
      <c r="W4" s="9"/>
      <c r="X4" s="9"/>
      <c r="Y4" s="9"/>
      <c r="Z4" s="1">
        <f>SUM(U4:Y4)</f>
        <v>11</v>
      </c>
      <c r="AA4" s="9"/>
      <c r="AB4" s="9"/>
      <c r="AC4" s="9"/>
      <c r="AD4" s="9"/>
      <c r="AE4" s="1">
        <f>SUM(Z4:AD4)</f>
        <v>11</v>
      </c>
      <c r="AF4" s="9"/>
      <c r="AG4" s="9"/>
      <c r="AH4" s="9"/>
      <c r="AI4" s="9"/>
      <c r="AJ4" s="1">
        <f>SUM(AE4:AI4)</f>
        <v>11</v>
      </c>
      <c r="AK4" s="9"/>
      <c r="AL4" s="9"/>
      <c r="AM4" s="9"/>
      <c r="AN4" s="9"/>
      <c r="AO4" s="1">
        <f>SUM(AJ4:AN4)</f>
        <v>11</v>
      </c>
      <c r="AP4" s="9"/>
      <c r="AQ4" s="9"/>
      <c r="AR4" s="9"/>
      <c r="AS4" s="9"/>
      <c r="AT4" s="1">
        <f>SUM(AO4:AS4)</f>
        <v>11</v>
      </c>
      <c r="AU4" s="9"/>
      <c r="AV4" s="9"/>
      <c r="AW4" s="9"/>
      <c r="AX4" s="9"/>
      <c r="AY4" s="1">
        <f>SUM(AT4:AX4)</f>
        <v>11</v>
      </c>
      <c r="AZ4" s="9"/>
      <c r="BA4" s="9"/>
      <c r="BB4" s="9"/>
      <c r="BC4" s="9"/>
      <c r="BD4" s="1">
        <f>SUM(AY4:BC4)</f>
        <v>11</v>
      </c>
      <c r="BE4" s="9"/>
      <c r="BF4" s="9"/>
      <c r="BG4" s="9"/>
      <c r="BH4" s="9"/>
      <c r="BI4" s="1">
        <f>SUM(BD4:BH4)</f>
        <v>11</v>
      </c>
      <c r="BJ4" s="9"/>
      <c r="BK4" s="9"/>
      <c r="BL4" s="9"/>
      <c r="BM4" s="9"/>
      <c r="BN4" s="1">
        <f>SUM(BI4:BM4)</f>
        <v>11</v>
      </c>
      <c r="BO4" s="9"/>
      <c r="BP4" s="9"/>
      <c r="BQ4" s="9"/>
      <c r="BR4" s="9"/>
      <c r="BS4" s="1">
        <f>SUM(BN4:BR4)</f>
        <v>11</v>
      </c>
    </row>
    <row r="5" spans="1:71" x14ac:dyDescent="0.25">
      <c r="A5" s="1"/>
      <c r="B5" s="1"/>
      <c r="C5" s="1"/>
      <c r="D5" s="1"/>
      <c r="E5" s="1"/>
      <c r="F5" s="1"/>
      <c r="G5" s="1"/>
      <c r="H5" s="72"/>
      <c r="I5" s="72"/>
      <c r="J5" s="72"/>
      <c r="K5" s="1"/>
      <c r="L5" s="1"/>
      <c r="M5" s="1">
        <f t="shared" ref="M5:AR5" si="0">SUM(M3:M4)</f>
        <v>0</v>
      </c>
      <c r="N5" s="1">
        <f t="shared" si="0"/>
        <v>0</v>
      </c>
      <c r="O5" s="1">
        <f t="shared" si="0"/>
        <v>0</v>
      </c>
      <c r="P5" s="1">
        <f t="shared" si="0"/>
        <v>11</v>
      </c>
      <c r="Q5" s="1">
        <f t="shared" si="0"/>
        <v>0</v>
      </c>
      <c r="R5" s="1">
        <f t="shared" si="0"/>
        <v>0</v>
      </c>
      <c r="S5" s="1">
        <f t="shared" si="0"/>
        <v>0</v>
      </c>
      <c r="T5" s="1">
        <f t="shared" si="0"/>
        <v>0</v>
      </c>
      <c r="U5" s="1">
        <f t="shared" si="0"/>
        <v>11</v>
      </c>
      <c r="V5" s="1">
        <f t="shared" si="0"/>
        <v>0</v>
      </c>
      <c r="W5" s="1">
        <f t="shared" si="0"/>
        <v>0</v>
      </c>
      <c r="X5" s="1">
        <f t="shared" si="0"/>
        <v>0</v>
      </c>
      <c r="Y5" s="1">
        <f t="shared" si="0"/>
        <v>0</v>
      </c>
      <c r="Z5" s="1">
        <f t="shared" si="0"/>
        <v>11</v>
      </c>
      <c r="AA5" s="1">
        <f t="shared" si="0"/>
        <v>0</v>
      </c>
      <c r="AB5" s="1">
        <f t="shared" si="0"/>
        <v>0</v>
      </c>
      <c r="AC5" s="1">
        <f t="shared" si="0"/>
        <v>0</v>
      </c>
      <c r="AD5" s="1">
        <f t="shared" si="0"/>
        <v>0</v>
      </c>
      <c r="AE5" s="1">
        <f t="shared" si="0"/>
        <v>11</v>
      </c>
      <c r="AF5" s="1">
        <f t="shared" si="0"/>
        <v>0</v>
      </c>
      <c r="AG5" s="1">
        <f t="shared" si="0"/>
        <v>0</v>
      </c>
      <c r="AH5" s="1">
        <f t="shared" si="0"/>
        <v>0</v>
      </c>
      <c r="AI5" s="1">
        <f t="shared" si="0"/>
        <v>0</v>
      </c>
      <c r="AJ5" s="1">
        <f t="shared" si="0"/>
        <v>11</v>
      </c>
      <c r="AK5" s="1">
        <f t="shared" si="0"/>
        <v>0</v>
      </c>
      <c r="AL5" s="1">
        <f t="shared" si="0"/>
        <v>0</v>
      </c>
      <c r="AM5" s="1">
        <f t="shared" si="0"/>
        <v>0</v>
      </c>
      <c r="AN5" s="1">
        <f t="shared" si="0"/>
        <v>0</v>
      </c>
      <c r="AO5" s="1">
        <f t="shared" si="0"/>
        <v>11</v>
      </c>
      <c r="AP5" s="1">
        <f t="shared" si="0"/>
        <v>0</v>
      </c>
      <c r="AQ5" s="1">
        <f t="shared" si="0"/>
        <v>0</v>
      </c>
      <c r="AR5" s="1">
        <f t="shared" si="0"/>
        <v>0</v>
      </c>
      <c r="AS5" s="1">
        <f t="shared" ref="AS5:BN5" si="1">SUM(AS3:AS4)</f>
        <v>0</v>
      </c>
      <c r="AT5" s="1">
        <f t="shared" si="1"/>
        <v>11</v>
      </c>
      <c r="AU5" s="1">
        <f t="shared" si="1"/>
        <v>0</v>
      </c>
      <c r="AV5" s="1">
        <f t="shared" si="1"/>
        <v>0</v>
      </c>
      <c r="AW5" s="1">
        <f t="shared" si="1"/>
        <v>0</v>
      </c>
      <c r="AX5" s="1">
        <f t="shared" si="1"/>
        <v>0</v>
      </c>
      <c r="AY5" s="1">
        <f t="shared" si="1"/>
        <v>11</v>
      </c>
      <c r="AZ5" s="1">
        <f t="shared" si="1"/>
        <v>0</v>
      </c>
      <c r="BA5" s="1">
        <f t="shared" si="1"/>
        <v>0</v>
      </c>
      <c r="BB5" s="1">
        <f t="shared" si="1"/>
        <v>0</v>
      </c>
      <c r="BC5" s="1">
        <f t="shared" si="1"/>
        <v>0</v>
      </c>
      <c r="BD5" s="1">
        <f t="shared" si="1"/>
        <v>11</v>
      </c>
      <c r="BE5" s="1">
        <f t="shared" si="1"/>
        <v>0</v>
      </c>
      <c r="BF5" s="1">
        <f t="shared" si="1"/>
        <v>0</v>
      </c>
      <c r="BG5" s="1">
        <f t="shared" si="1"/>
        <v>0</v>
      </c>
      <c r="BH5" s="1">
        <f t="shared" si="1"/>
        <v>0</v>
      </c>
      <c r="BI5" s="1">
        <f t="shared" si="1"/>
        <v>11</v>
      </c>
      <c r="BJ5" s="1">
        <f t="shared" si="1"/>
        <v>0</v>
      </c>
      <c r="BK5" s="1">
        <f t="shared" si="1"/>
        <v>0</v>
      </c>
      <c r="BL5" s="1">
        <f t="shared" si="1"/>
        <v>0</v>
      </c>
      <c r="BM5" s="1">
        <f t="shared" si="1"/>
        <v>0</v>
      </c>
      <c r="BN5" s="1">
        <f t="shared" si="1"/>
        <v>11</v>
      </c>
      <c r="BO5" s="1">
        <f>SUM(BO3:BO4)</f>
        <v>0</v>
      </c>
      <c r="BP5" s="1">
        <f>SUM(BP3:BP4)</f>
        <v>0</v>
      </c>
      <c r="BQ5" s="1">
        <f>SUM(BQ3:BQ4)</f>
        <v>0</v>
      </c>
      <c r="BR5" s="1">
        <f>SUM(BR3:BR4)</f>
        <v>0</v>
      </c>
      <c r="BS5" s="1">
        <f>SUM(BS3:BS4)</f>
        <v>11</v>
      </c>
    </row>
    <row r="6" spans="1:71" x14ac:dyDescent="0.25">
      <c r="A6" s="1"/>
      <c r="B6" s="1" t="s">
        <v>229</v>
      </c>
      <c r="C6" s="1">
        <f>COUNT(C4:C4)</f>
        <v>1</v>
      </c>
      <c r="D6" s="1"/>
      <c r="E6" s="1">
        <f>SUM(E3:E4)</f>
        <v>16</v>
      </c>
      <c r="F6" s="1">
        <f>SUM(F3:F4)</f>
        <v>17</v>
      </c>
      <c r="G6" s="2">
        <f>$BS5/F6</f>
        <v>0.6470588235294118</v>
      </c>
      <c r="H6" s="72">
        <f>+H4</f>
        <v>11</v>
      </c>
      <c r="I6" s="72">
        <f>+I4</f>
        <v>11</v>
      </c>
      <c r="J6" s="72">
        <f>SUM(J3:J4)</f>
        <v>0</v>
      </c>
      <c r="K6" s="1"/>
      <c r="L6" s="1"/>
      <c r="M6" s="1"/>
      <c r="N6" s="1"/>
      <c r="O6" s="1"/>
      <c r="P6" s="2">
        <f>P5/F6</f>
        <v>0.6470588235294118</v>
      </c>
      <c r="Q6" s="1"/>
      <c r="R6" s="1">
        <f>M5+R5</f>
        <v>0</v>
      </c>
      <c r="S6" s="1">
        <f>N5+S5</f>
        <v>0</v>
      </c>
      <c r="T6" s="1">
        <f>O5+T5</f>
        <v>0</v>
      </c>
      <c r="U6" s="2">
        <f>U5/F6</f>
        <v>0.6470588235294118</v>
      </c>
      <c r="V6" s="1"/>
      <c r="W6" s="1">
        <f>R6+W5</f>
        <v>0</v>
      </c>
      <c r="X6" s="1">
        <f>S6+X5</f>
        <v>0</v>
      </c>
      <c r="Y6" s="1">
        <f>T6+Y5</f>
        <v>0</v>
      </c>
      <c r="Z6" s="2">
        <f>Z5/F6</f>
        <v>0.6470588235294118</v>
      </c>
      <c r="AA6" s="1"/>
      <c r="AB6" s="1">
        <f>W6+AB5</f>
        <v>0</v>
      </c>
      <c r="AC6" s="1">
        <f>X6+AC5</f>
        <v>0</v>
      </c>
      <c r="AD6" s="1">
        <f>Y6+AD5</f>
        <v>0</v>
      </c>
      <c r="AE6" s="2">
        <f>AE5/F6</f>
        <v>0.6470588235294118</v>
      </c>
      <c r="AF6" s="1"/>
      <c r="AG6" s="1">
        <f>AB6+AG5</f>
        <v>0</v>
      </c>
      <c r="AH6" s="1">
        <f>AC6+AH5</f>
        <v>0</v>
      </c>
      <c r="AI6" s="1">
        <f>AD6+AI5</f>
        <v>0</v>
      </c>
      <c r="AJ6" s="2">
        <f>AJ5/F6</f>
        <v>0.6470588235294118</v>
      </c>
      <c r="AK6" s="1"/>
      <c r="AL6" s="1">
        <f>AG6+AL5</f>
        <v>0</v>
      </c>
      <c r="AM6" s="1">
        <f>AH6+AM5</f>
        <v>0</v>
      </c>
      <c r="AN6" s="1">
        <f>AI6+AN5</f>
        <v>0</v>
      </c>
      <c r="AO6" s="2">
        <f>AO5/F6</f>
        <v>0.6470588235294118</v>
      </c>
      <c r="AP6" s="1"/>
      <c r="AQ6" s="1">
        <f>AL6+AQ5</f>
        <v>0</v>
      </c>
      <c r="AR6" s="1">
        <f>AM6+AR5</f>
        <v>0</v>
      </c>
      <c r="AS6" s="1">
        <f>AN6+AS5</f>
        <v>0</v>
      </c>
      <c r="AT6" s="2">
        <f>AT5/F6</f>
        <v>0.6470588235294118</v>
      </c>
      <c r="AU6" s="1"/>
      <c r="AV6" s="1">
        <f>AQ6+AV5</f>
        <v>0</v>
      </c>
      <c r="AW6" s="1">
        <f>AR6+AW5</f>
        <v>0</v>
      </c>
      <c r="AX6" s="1">
        <f>AS6+AX5</f>
        <v>0</v>
      </c>
      <c r="AY6" s="2">
        <f>AY5/F6</f>
        <v>0.6470588235294118</v>
      </c>
      <c r="AZ6" s="1"/>
      <c r="BA6" s="1">
        <f>AV6+BA5</f>
        <v>0</v>
      </c>
      <c r="BB6" s="1">
        <f>AW6+BB5</f>
        <v>0</v>
      </c>
      <c r="BC6" s="1">
        <f>AX6+BC5</f>
        <v>0</v>
      </c>
      <c r="BD6" s="2">
        <f>BD5/F6</f>
        <v>0.6470588235294118</v>
      </c>
      <c r="BE6" s="1"/>
      <c r="BF6" s="1">
        <f>BA6+BF5</f>
        <v>0</v>
      </c>
      <c r="BG6" s="1">
        <f>BB6+BG5</f>
        <v>0</v>
      </c>
      <c r="BH6" s="1">
        <f>BC6+BH5</f>
        <v>0</v>
      </c>
      <c r="BI6" s="2">
        <f>BI5/F6</f>
        <v>0.6470588235294118</v>
      </c>
      <c r="BJ6" s="1"/>
      <c r="BK6" s="1">
        <f>BF6+BK5</f>
        <v>0</v>
      </c>
      <c r="BL6" s="1">
        <f>BG6+BL5</f>
        <v>0</v>
      </c>
      <c r="BM6" s="1">
        <f>BH6+BM5</f>
        <v>0</v>
      </c>
      <c r="BN6" s="2">
        <f>BN5/F6</f>
        <v>0.6470588235294118</v>
      </c>
      <c r="BO6" s="1"/>
      <c r="BP6" s="1">
        <f>BK6+BP5</f>
        <v>0</v>
      </c>
      <c r="BQ6" s="1">
        <f>BL6+BQ5</f>
        <v>0</v>
      </c>
      <c r="BR6" s="1">
        <f>BM6+BR5</f>
        <v>0</v>
      </c>
      <c r="BS6" s="2">
        <f>BS5/F6</f>
        <v>0.6470588235294118</v>
      </c>
    </row>
  </sheetData>
  <mergeCells count="12">
    <mergeCell ref="BO1:BS1"/>
    <mergeCell ref="AK1:AO1"/>
    <mergeCell ref="M1:P1"/>
    <mergeCell ref="Q1:U1"/>
    <mergeCell ref="V1:Z1"/>
    <mergeCell ref="AA1:AE1"/>
    <mergeCell ref="AF1:AJ1"/>
    <mergeCell ref="AP1:AT1"/>
    <mergeCell ref="AU1:AY1"/>
    <mergeCell ref="AZ1:BD1"/>
    <mergeCell ref="BE1:BI1"/>
    <mergeCell ref="BJ1:BN1"/>
  </mergeCells>
  <phoneticPr fontId="9" type="noConversion"/>
  <pageMargins left="0.7" right="0.7" top="0.75" bottom="0.75" header="0.3" footer="0.3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S24"/>
  <sheetViews>
    <sheetView zoomScale="150" workbookViewId="0">
      <pane xSplit="12" ySplit="2" topLeftCell="Y3" activePane="bottomRight" state="frozen"/>
      <selection activeCell="A19" sqref="A19:XFD48"/>
      <selection pane="topRight" activeCell="A19" sqref="A19:XFD48"/>
      <selection pane="bottomLeft" activeCell="A19" sqref="A19:XFD48"/>
      <selection pane="bottomRight" activeCell="J21" sqref="J21"/>
    </sheetView>
  </sheetViews>
  <sheetFormatPr defaultColWidth="8.85546875" defaultRowHeight="15" x14ac:dyDescent="0.25"/>
  <cols>
    <col min="1" max="1" width="8.85546875" bestFit="1" customWidth="1"/>
    <col min="2" max="2" width="17" bestFit="1" customWidth="1"/>
    <col min="3" max="3" width="4.42578125" customWidth="1"/>
    <col min="4" max="4" width="6" hidden="1" customWidth="1"/>
    <col min="5" max="5" width="5.42578125" customWidth="1"/>
    <col min="6" max="6" width="5.140625" bestFit="1" customWidth="1"/>
    <col min="7" max="7" width="8.28515625" bestFit="1" customWidth="1"/>
    <col min="8" max="8" width="5.140625" style="80" customWidth="1"/>
    <col min="9" max="9" width="8" style="80" customWidth="1"/>
    <col min="10" max="10" width="5" style="80" customWidth="1"/>
    <col min="11" max="11" width="5.42578125" customWidth="1"/>
    <col min="12" max="12" width="8.140625" customWidth="1"/>
    <col min="13" max="15" width="3" customWidth="1"/>
    <col min="16" max="16" width="7.140625" customWidth="1"/>
    <col min="17" max="17" width="4" customWidth="1"/>
    <col min="18" max="20" width="3" customWidth="1"/>
    <col min="21" max="21" width="7.140625" customWidth="1"/>
    <col min="22" max="25" width="3" customWidth="1"/>
    <col min="26" max="26" width="7.140625" customWidth="1"/>
    <col min="27" max="30" width="3" customWidth="1"/>
    <col min="31" max="31" width="7.140625" customWidth="1"/>
    <col min="32" max="35" width="3" customWidth="1"/>
    <col min="36" max="36" width="7.140625" customWidth="1"/>
    <col min="37" max="40" width="3" customWidth="1"/>
    <col min="41" max="41" width="7.140625" customWidth="1"/>
    <col min="42" max="45" width="3" customWidth="1"/>
    <col min="46" max="46" width="7.140625" customWidth="1"/>
    <col min="47" max="50" width="3" customWidth="1"/>
    <col min="51" max="51" width="8.140625" customWidth="1"/>
    <col min="52" max="55" width="3" customWidth="1"/>
    <col min="56" max="56" width="8" customWidth="1"/>
    <col min="57" max="60" width="3" customWidth="1"/>
    <col min="61" max="61" width="7.85546875" customWidth="1"/>
    <col min="62" max="65" width="3" customWidth="1"/>
    <col min="66" max="66" width="7.85546875" customWidth="1"/>
    <col min="67" max="70" width="3" customWidth="1"/>
    <col min="71" max="71" width="7.85546875" customWidth="1"/>
  </cols>
  <sheetData>
    <row r="1" spans="1:71" x14ac:dyDescent="0.25">
      <c r="A1" s="33"/>
      <c r="B1" s="33"/>
      <c r="C1" s="33"/>
      <c r="D1" s="33"/>
      <c r="E1" s="33"/>
      <c r="F1" s="33"/>
      <c r="G1" s="33"/>
      <c r="H1" s="78"/>
      <c r="I1" s="78"/>
      <c r="J1" s="78"/>
      <c r="K1" s="33"/>
      <c r="L1" s="33"/>
      <c r="M1" s="279" t="s">
        <v>320</v>
      </c>
      <c r="N1" s="280"/>
      <c r="O1" s="280"/>
      <c r="P1" s="281"/>
      <c r="Q1" s="279" t="s">
        <v>121</v>
      </c>
      <c r="R1" s="280"/>
      <c r="S1" s="280"/>
      <c r="T1" s="280"/>
      <c r="U1" s="281"/>
      <c r="V1" s="279" t="s">
        <v>276</v>
      </c>
      <c r="W1" s="280"/>
      <c r="X1" s="280"/>
      <c r="Y1" s="280"/>
      <c r="Z1" s="281"/>
      <c r="AA1" s="279" t="s">
        <v>135</v>
      </c>
      <c r="AB1" s="280"/>
      <c r="AC1" s="280"/>
      <c r="AD1" s="280"/>
      <c r="AE1" s="281"/>
      <c r="AF1" s="279" t="s">
        <v>136</v>
      </c>
      <c r="AG1" s="280"/>
      <c r="AH1" s="280"/>
      <c r="AI1" s="280"/>
      <c r="AJ1" s="281"/>
      <c r="AK1" s="279" t="s">
        <v>70</v>
      </c>
      <c r="AL1" s="280"/>
      <c r="AM1" s="280"/>
      <c r="AN1" s="280"/>
      <c r="AO1" s="281"/>
      <c r="AP1" s="279" t="s">
        <v>71</v>
      </c>
      <c r="AQ1" s="280"/>
      <c r="AR1" s="280"/>
      <c r="AS1" s="280"/>
      <c r="AT1" s="281"/>
      <c r="AU1" s="279" t="s">
        <v>48</v>
      </c>
      <c r="AV1" s="280"/>
      <c r="AW1" s="280"/>
      <c r="AX1" s="280"/>
      <c r="AY1" s="281"/>
      <c r="AZ1" s="279" t="s">
        <v>49</v>
      </c>
      <c r="BA1" s="280"/>
      <c r="BB1" s="280"/>
      <c r="BC1" s="280"/>
      <c r="BD1" s="281"/>
      <c r="BE1" s="279" t="s">
        <v>43</v>
      </c>
      <c r="BF1" s="280"/>
      <c r="BG1" s="280"/>
      <c r="BH1" s="280"/>
      <c r="BI1" s="281"/>
      <c r="BJ1" s="279" t="s">
        <v>212</v>
      </c>
      <c r="BK1" s="280"/>
      <c r="BL1" s="280"/>
      <c r="BM1" s="280"/>
      <c r="BN1" s="281"/>
      <c r="BO1" s="279" t="s">
        <v>300</v>
      </c>
      <c r="BP1" s="280"/>
      <c r="BQ1" s="280"/>
      <c r="BR1" s="280"/>
      <c r="BS1" s="281"/>
    </row>
    <row r="2" spans="1:71" ht="30.75" customHeight="1" thickBot="1" x14ac:dyDescent="0.3">
      <c r="A2" s="6" t="s">
        <v>51</v>
      </c>
      <c r="B2" s="6" t="s">
        <v>9</v>
      </c>
      <c r="C2" s="6" t="s">
        <v>60</v>
      </c>
      <c r="D2" s="6" t="s">
        <v>61</v>
      </c>
      <c r="E2" s="73" t="s">
        <v>339</v>
      </c>
      <c r="F2" s="7" t="s">
        <v>154</v>
      </c>
      <c r="G2" s="7" t="s">
        <v>138</v>
      </c>
      <c r="H2" s="79" t="s">
        <v>338</v>
      </c>
      <c r="I2" s="79" t="s">
        <v>337</v>
      </c>
      <c r="J2" s="79" t="s">
        <v>139</v>
      </c>
      <c r="K2" s="6" t="s">
        <v>255</v>
      </c>
      <c r="L2" s="6" t="s">
        <v>165</v>
      </c>
      <c r="M2" s="7" t="s">
        <v>192</v>
      </c>
      <c r="N2" s="7" t="s">
        <v>193</v>
      </c>
      <c r="O2" s="7" t="s">
        <v>108</v>
      </c>
      <c r="P2" s="7" t="s">
        <v>109</v>
      </c>
      <c r="Q2" s="7" t="s">
        <v>110</v>
      </c>
      <c r="R2" s="7" t="s">
        <v>192</v>
      </c>
      <c r="S2" s="7" t="s">
        <v>193</v>
      </c>
      <c r="T2" s="7" t="s">
        <v>108</v>
      </c>
      <c r="U2" s="7" t="s">
        <v>109</v>
      </c>
      <c r="V2" s="7" t="s">
        <v>110</v>
      </c>
      <c r="W2" s="7" t="s">
        <v>192</v>
      </c>
      <c r="X2" s="7" t="s">
        <v>193</v>
      </c>
      <c r="Y2" s="7" t="s">
        <v>108</v>
      </c>
      <c r="Z2" s="7" t="s">
        <v>109</v>
      </c>
      <c r="AA2" s="7" t="s">
        <v>110</v>
      </c>
      <c r="AB2" s="7" t="s">
        <v>192</v>
      </c>
      <c r="AC2" s="7" t="s">
        <v>193</v>
      </c>
      <c r="AD2" s="7" t="s">
        <v>108</v>
      </c>
      <c r="AE2" s="7" t="s">
        <v>109</v>
      </c>
      <c r="AF2" s="7" t="s">
        <v>110</v>
      </c>
      <c r="AG2" s="7" t="s">
        <v>192</v>
      </c>
      <c r="AH2" s="7" t="s">
        <v>193</v>
      </c>
      <c r="AI2" s="7" t="s">
        <v>108</v>
      </c>
      <c r="AJ2" s="7" t="s">
        <v>109</v>
      </c>
      <c r="AK2" s="7" t="s">
        <v>110</v>
      </c>
      <c r="AL2" s="7" t="s">
        <v>192</v>
      </c>
      <c r="AM2" s="7" t="s">
        <v>193</v>
      </c>
      <c r="AN2" s="7" t="s">
        <v>108</v>
      </c>
      <c r="AO2" s="7" t="s">
        <v>109</v>
      </c>
      <c r="AP2" s="7" t="s">
        <v>110</v>
      </c>
      <c r="AQ2" s="7" t="s">
        <v>192</v>
      </c>
      <c r="AR2" s="7" t="s">
        <v>193</v>
      </c>
      <c r="AS2" s="7" t="s">
        <v>108</v>
      </c>
      <c r="AT2" s="7" t="s">
        <v>109</v>
      </c>
      <c r="AU2" s="7" t="s">
        <v>110</v>
      </c>
      <c r="AV2" s="7" t="s">
        <v>192</v>
      </c>
      <c r="AW2" s="7" t="s">
        <v>193</v>
      </c>
      <c r="AX2" s="7" t="s">
        <v>108</v>
      </c>
      <c r="AY2" s="7" t="s">
        <v>109</v>
      </c>
      <c r="AZ2" s="7" t="s">
        <v>110</v>
      </c>
      <c r="BA2" s="7" t="s">
        <v>192</v>
      </c>
      <c r="BB2" s="7" t="s">
        <v>193</v>
      </c>
      <c r="BC2" s="7" t="s">
        <v>108</v>
      </c>
      <c r="BD2" s="7" t="s">
        <v>109</v>
      </c>
      <c r="BE2" s="7" t="s">
        <v>110</v>
      </c>
      <c r="BF2" s="7" t="s">
        <v>192</v>
      </c>
      <c r="BG2" s="7" t="s">
        <v>193</v>
      </c>
      <c r="BH2" s="7" t="s">
        <v>108</v>
      </c>
      <c r="BI2" s="7" t="s">
        <v>109</v>
      </c>
      <c r="BJ2" s="7" t="s">
        <v>110</v>
      </c>
      <c r="BK2" s="7" t="s">
        <v>192</v>
      </c>
      <c r="BL2" s="7" t="s">
        <v>193</v>
      </c>
      <c r="BM2" s="7" t="s">
        <v>108</v>
      </c>
      <c r="BN2" s="7" t="s">
        <v>109</v>
      </c>
      <c r="BO2" s="7" t="s">
        <v>110</v>
      </c>
      <c r="BP2" s="7" t="s">
        <v>192</v>
      </c>
      <c r="BQ2" s="7" t="s">
        <v>193</v>
      </c>
      <c r="BR2" s="7" t="s">
        <v>108</v>
      </c>
      <c r="BS2" s="7" t="s">
        <v>109</v>
      </c>
    </row>
    <row r="3" spans="1:71" x14ac:dyDescent="0.25">
      <c r="A3" s="20" t="s">
        <v>199</v>
      </c>
      <c r="B3" s="1"/>
      <c r="C3" s="1"/>
      <c r="D3" s="1"/>
      <c r="E3" s="16"/>
      <c r="F3" s="1"/>
      <c r="G3" s="2"/>
      <c r="H3" s="72"/>
      <c r="I3" s="72"/>
      <c r="J3" s="82"/>
      <c r="K3" s="43">
        <v>2023</v>
      </c>
      <c r="L3" s="9">
        <v>2023</v>
      </c>
      <c r="M3" s="9"/>
      <c r="N3" s="9"/>
      <c r="O3" s="9"/>
      <c r="P3" s="72">
        <f>+H3</f>
        <v>0</v>
      </c>
      <c r="Q3" s="9"/>
      <c r="R3" s="9"/>
      <c r="S3" s="9"/>
      <c r="T3" s="9"/>
      <c r="U3" s="1">
        <f t="shared" ref="U3:U8" si="0">SUM(P3:T3)</f>
        <v>0</v>
      </c>
      <c r="V3" s="9"/>
      <c r="W3" s="9"/>
      <c r="X3" s="9"/>
      <c r="Y3" s="9"/>
      <c r="Z3" s="1">
        <f t="shared" ref="Z3:Z8" si="1">SUM(U3:Y3)</f>
        <v>0</v>
      </c>
      <c r="AA3" s="9"/>
      <c r="AB3" s="9"/>
      <c r="AC3" s="9"/>
      <c r="AD3" s="9"/>
      <c r="AE3" s="1">
        <f t="shared" ref="AE3:AE8" si="2">SUM(Z3:AD3)</f>
        <v>0</v>
      </c>
      <c r="AF3" s="9"/>
      <c r="AG3" s="9"/>
      <c r="AH3" s="9"/>
      <c r="AI3" s="9"/>
      <c r="AJ3" s="1">
        <f t="shared" ref="AJ3:AJ8" si="3">SUM(AE3:AI3)</f>
        <v>0</v>
      </c>
      <c r="AK3" s="9"/>
      <c r="AL3" s="9"/>
      <c r="AM3" s="9"/>
      <c r="AN3" s="9"/>
      <c r="AO3" s="1">
        <f t="shared" ref="AO3:AO8" si="4">SUM(AJ3:AN3)</f>
        <v>0</v>
      </c>
      <c r="AP3" s="9"/>
      <c r="AQ3" s="9"/>
      <c r="AR3" s="9"/>
      <c r="AS3" s="9"/>
      <c r="AT3" s="1">
        <f t="shared" ref="AT3:AT8" si="5">SUM(AO3:AS3)</f>
        <v>0</v>
      </c>
      <c r="AU3" s="9"/>
      <c r="AV3" s="9"/>
      <c r="AW3" s="9"/>
      <c r="AX3" s="9"/>
      <c r="AY3" s="1">
        <f t="shared" ref="AY3:AY8" si="6">SUM(AT3:AX3)</f>
        <v>0</v>
      </c>
      <c r="AZ3" s="9"/>
      <c r="BA3" s="9"/>
      <c r="BB3" s="9"/>
      <c r="BC3" s="9"/>
      <c r="BD3" s="1">
        <f t="shared" ref="BD3:BD8" si="7">SUM(AY3:BC3)</f>
        <v>0</v>
      </c>
      <c r="BE3" s="9"/>
      <c r="BF3" s="9"/>
      <c r="BG3" s="9"/>
      <c r="BH3" s="9"/>
      <c r="BI3" s="1">
        <f t="shared" ref="BI3:BI9" si="8">SUM(BD3:BH3)</f>
        <v>0</v>
      </c>
      <c r="BJ3" s="9"/>
      <c r="BK3" s="9"/>
      <c r="BL3" s="9"/>
      <c r="BM3" s="9"/>
      <c r="BN3" s="1">
        <f t="shared" ref="BN3:BN8" si="9">SUM(BI3:BM3)</f>
        <v>0</v>
      </c>
      <c r="BO3" s="9"/>
      <c r="BP3" s="9"/>
      <c r="BQ3" s="9"/>
      <c r="BR3" s="9"/>
      <c r="BS3" s="1">
        <f t="shared" ref="BS3:BS8" si="10">SUM(BN3:BR3)</f>
        <v>0</v>
      </c>
    </row>
    <row r="4" spans="1:71" x14ac:dyDescent="0.25">
      <c r="A4" s="20"/>
      <c r="B4" s="1" t="s">
        <v>277</v>
      </c>
      <c r="C4" s="12">
        <v>2</v>
      </c>
      <c r="D4" s="10">
        <v>3883</v>
      </c>
      <c r="E4" s="16">
        <v>16</v>
      </c>
      <c r="F4" s="1"/>
      <c r="G4" s="2">
        <f>$BS4/E4</f>
        <v>0.5</v>
      </c>
      <c r="H4" s="72">
        <v>8</v>
      </c>
      <c r="I4" s="72">
        <f t="shared" ref="I4:I9" si="11">+H4+J4</f>
        <v>8</v>
      </c>
      <c r="J4" s="82"/>
      <c r="K4" s="43">
        <v>2023</v>
      </c>
      <c r="L4" s="9">
        <v>2023</v>
      </c>
      <c r="M4" s="9"/>
      <c r="N4" s="9"/>
      <c r="O4" s="9"/>
      <c r="P4" s="72">
        <f t="shared" ref="P4:P9" si="12">H4+SUM(M4:O4)</f>
        <v>8</v>
      </c>
      <c r="Q4" s="9"/>
      <c r="R4" s="9"/>
      <c r="S4" s="9"/>
      <c r="T4" s="9"/>
      <c r="U4" s="1">
        <f t="shared" si="0"/>
        <v>8</v>
      </c>
      <c r="V4" s="9"/>
      <c r="W4" s="9"/>
      <c r="X4" s="9"/>
      <c r="Y4" s="9"/>
      <c r="Z4" s="1">
        <f t="shared" si="1"/>
        <v>8</v>
      </c>
      <c r="AA4" s="9"/>
      <c r="AB4" s="9"/>
      <c r="AC4" s="9"/>
      <c r="AD4" s="9"/>
      <c r="AE4" s="1">
        <f t="shared" si="2"/>
        <v>8</v>
      </c>
      <c r="AF4" s="9"/>
      <c r="AG4" s="9"/>
      <c r="AH4" s="9"/>
      <c r="AI4" s="9"/>
      <c r="AJ4" s="1">
        <f t="shared" si="3"/>
        <v>8</v>
      </c>
      <c r="AK4" s="9"/>
      <c r="AL4" s="9"/>
      <c r="AM4" s="9"/>
      <c r="AN4" s="9"/>
      <c r="AO4" s="1">
        <f t="shared" si="4"/>
        <v>8</v>
      </c>
      <c r="AP4" s="9"/>
      <c r="AQ4" s="9"/>
      <c r="AR4" s="9"/>
      <c r="AS4" s="9"/>
      <c r="AT4" s="1">
        <f t="shared" si="5"/>
        <v>8</v>
      </c>
      <c r="AU4" s="9"/>
      <c r="AV4" s="9"/>
      <c r="AW4" s="9"/>
      <c r="AX4" s="9"/>
      <c r="AY4" s="1">
        <f t="shared" si="6"/>
        <v>8</v>
      </c>
      <c r="AZ4" s="9"/>
      <c r="BA4" s="9"/>
      <c r="BB4" s="9"/>
      <c r="BC4" s="9"/>
      <c r="BD4" s="1">
        <f t="shared" si="7"/>
        <v>8</v>
      </c>
      <c r="BE4" s="9"/>
      <c r="BF4" s="9"/>
      <c r="BG4" s="9"/>
      <c r="BH4" s="9"/>
      <c r="BI4" s="1">
        <f t="shared" si="8"/>
        <v>8</v>
      </c>
      <c r="BJ4" s="9"/>
      <c r="BK4" s="9"/>
      <c r="BL4" s="9"/>
      <c r="BM4" s="9"/>
      <c r="BN4" s="1">
        <f t="shared" si="9"/>
        <v>8</v>
      </c>
      <c r="BO4" s="9"/>
      <c r="BP4" s="9"/>
      <c r="BQ4" s="9"/>
      <c r="BR4" s="9"/>
      <c r="BS4" s="1">
        <f t="shared" si="10"/>
        <v>8</v>
      </c>
    </row>
    <row r="5" spans="1:71" x14ac:dyDescent="0.25">
      <c r="A5" s="20"/>
      <c r="B5" s="1" t="s">
        <v>34</v>
      </c>
      <c r="C5" s="12">
        <v>3</v>
      </c>
      <c r="D5" s="10">
        <v>2978</v>
      </c>
      <c r="E5" s="16">
        <v>30</v>
      </c>
      <c r="F5" s="1"/>
      <c r="G5" s="2">
        <f t="shared" ref="G5:G9" si="13">$BS5/E5</f>
        <v>0.9</v>
      </c>
      <c r="H5" s="72">
        <v>27</v>
      </c>
      <c r="I5" s="72">
        <f t="shared" si="11"/>
        <v>27</v>
      </c>
      <c r="J5" s="82"/>
      <c r="K5" s="43">
        <v>2023</v>
      </c>
      <c r="L5" s="9">
        <v>2023</v>
      </c>
      <c r="M5" s="9"/>
      <c r="N5" s="9"/>
      <c r="O5" s="9"/>
      <c r="P5" s="72">
        <f t="shared" si="12"/>
        <v>27</v>
      </c>
      <c r="Q5" s="9"/>
      <c r="R5" s="9"/>
      <c r="S5" s="9"/>
      <c r="T5" s="9"/>
      <c r="U5" s="1">
        <f>SUM(P5:T5)</f>
        <v>27</v>
      </c>
      <c r="V5" s="9"/>
      <c r="W5" s="9"/>
      <c r="X5" s="9"/>
      <c r="Y5" s="9"/>
      <c r="Z5" s="1">
        <f t="shared" si="1"/>
        <v>27</v>
      </c>
      <c r="AA5" s="9"/>
      <c r="AB5" s="9"/>
      <c r="AC5" s="9"/>
      <c r="AD5" s="9"/>
      <c r="AE5" s="1">
        <f>SUM(Z5:AD5)</f>
        <v>27</v>
      </c>
      <c r="AF5" s="9"/>
      <c r="AG5" s="9"/>
      <c r="AH5" s="9"/>
      <c r="AI5" s="9"/>
      <c r="AJ5" s="1">
        <f t="shared" si="3"/>
        <v>27</v>
      </c>
      <c r="AK5" s="9"/>
      <c r="AL5" s="9"/>
      <c r="AM5" s="9"/>
      <c r="AN5" s="9"/>
      <c r="AO5" s="1">
        <f>SUM(AJ5:AN5)</f>
        <v>27</v>
      </c>
      <c r="AP5" s="9"/>
      <c r="AQ5" s="9"/>
      <c r="AR5" s="9"/>
      <c r="AS5" s="9"/>
      <c r="AT5" s="1">
        <f>SUM(AO5:AS5)</f>
        <v>27</v>
      </c>
      <c r="AU5" s="9"/>
      <c r="AV5" s="9"/>
      <c r="AW5" s="9"/>
      <c r="AX5" s="9"/>
      <c r="AY5" s="1">
        <f>SUM(AT5:AX5)</f>
        <v>27</v>
      </c>
      <c r="AZ5" s="9"/>
      <c r="BA5" s="9"/>
      <c r="BB5" s="9"/>
      <c r="BC5" s="9"/>
      <c r="BD5" s="1">
        <f>SUM(AY5:BC5)</f>
        <v>27</v>
      </c>
      <c r="BE5" s="9"/>
      <c r="BF5" s="9"/>
      <c r="BG5" s="9"/>
      <c r="BH5" s="9"/>
      <c r="BI5" s="1">
        <f t="shared" si="8"/>
        <v>27</v>
      </c>
      <c r="BJ5" s="9"/>
      <c r="BK5" s="9"/>
      <c r="BL5" s="9"/>
      <c r="BM5" s="9"/>
      <c r="BN5" s="1">
        <f>SUM(BI5:BM5)</f>
        <v>27</v>
      </c>
      <c r="BO5" s="9"/>
      <c r="BP5" s="9"/>
      <c r="BQ5" s="9"/>
      <c r="BR5" s="9"/>
      <c r="BS5" s="1">
        <f t="shared" si="10"/>
        <v>27</v>
      </c>
    </row>
    <row r="6" spans="1:71" x14ac:dyDescent="0.25">
      <c r="A6" s="123"/>
      <c r="B6" s="1" t="s">
        <v>301</v>
      </c>
      <c r="C6" s="12">
        <v>42</v>
      </c>
      <c r="D6" s="10">
        <v>5220</v>
      </c>
      <c r="E6" s="113">
        <v>34</v>
      </c>
      <c r="F6" s="1"/>
      <c r="G6" s="2">
        <f t="shared" si="13"/>
        <v>0.3235294117647059</v>
      </c>
      <c r="H6" s="72">
        <v>10</v>
      </c>
      <c r="I6" s="72">
        <f t="shared" si="11"/>
        <v>10</v>
      </c>
      <c r="J6" s="82"/>
      <c r="K6" s="43">
        <v>2023</v>
      </c>
      <c r="L6" s="9">
        <v>2023</v>
      </c>
      <c r="M6" s="9"/>
      <c r="N6" s="9"/>
      <c r="O6" s="9">
        <v>1</v>
      </c>
      <c r="P6" s="72">
        <f t="shared" si="12"/>
        <v>11</v>
      </c>
      <c r="Q6" s="9"/>
      <c r="R6" s="9"/>
      <c r="S6" s="9"/>
      <c r="T6" s="9"/>
      <c r="U6" s="1">
        <f>SUM(P6:T6)</f>
        <v>11</v>
      </c>
      <c r="V6" s="9"/>
      <c r="W6" s="9"/>
      <c r="X6" s="9"/>
      <c r="Y6" s="9"/>
      <c r="Z6" s="1">
        <f>SUM(U6:Y6)</f>
        <v>11</v>
      </c>
      <c r="AA6" s="9"/>
      <c r="AB6" s="9"/>
      <c r="AC6" s="9"/>
      <c r="AD6" s="9"/>
      <c r="AE6" s="1">
        <f>SUM(Z6:AD6)</f>
        <v>11</v>
      </c>
      <c r="AF6" s="9"/>
      <c r="AG6" s="9"/>
      <c r="AH6" s="9"/>
      <c r="AI6" s="9"/>
      <c r="AJ6" s="1">
        <f>SUM(AE6:AI6)</f>
        <v>11</v>
      </c>
      <c r="AK6" s="9"/>
      <c r="AL6" s="9"/>
      <c r="AM6" s="9"/>
      <c r="AN6" s="9"/>
      <c r="AO6" s="1">
        <f>SUM(AJ6:AN6)</f>
        <v>11</v>
      </c>
      <c r="AP6" s="9"/>
      <c r="AQ6" s="9"/>
      <c r="AR6" s="9"/>
      <c r="AS6" s="9"/>
      <c r="AT6" s="1">
        <f>SUM(AO6:AS6)</f>
        <v>11</v>
      </c>
      <c r="AU6" s="9"/>
      <c r="AV6" s="9"/>
      <c r="AW6" s="9"/>
      <c r="AX6" s="9"/>
      <c r="AY6" s="1">
        <f>SUM(AT6:AX6)</f>
        <v>11</v>
      </c>
      <c r="AZ6" s="9"/>
      <c r="BA6" s="9"/>
      <c r="BB6" s="9"/>
      <c r="BC6" s="9"/>
      <c r="BD6" s="1">
        <f>SUM(AY6:BC6)</f>
        <v>11</v>
      </c>
      <c r="BE6" s="9"/>
      <c r="BF6" s="9"/>
      <c r="BG6" s="9"/>
      <c r="BH6" s="9"/>
      <c r="BI6" s="1">
        <f t="shared" si="8"/>
        <v>11</v>
      </c>
      <c r="BJ6" s="9"/>
      <c r="BK6" s="9"/>
      <c r="BL6" s="9"/>
      <c r="BM6" s="9"/>
      <c r="BN6" s="1">
        <f>SUM(BI6:BM6)</f>
        <v>11</v>
      </c>
      <c r="BO6" s="9"/>
      <c r="BP6" s="9"/>
      <c r="BQ6" s="9"/>
      <c r="BR6" s="9"/>
      <c r="BS6" s="1">
        <f t="shared" si="10"/>
        <v>11</v>
      </c>
    </row>
    <row r="7" spans="1:71" x14ac:dyDescent="0.25">
      <c r="A7" s="20"/>
      <c r="B7" s="1" t="s">
        <v>278</v>
      </c>
      <c r="C7" s="12">
        <v>48</v>
      </c>
      <c r="D7" s="10">
        <v>2244</v>
      </c>
      <c r="E7" s="16">
        <v>35</v>
      </c>
      <c r="F7" s="1"/>
      <c r="G7" s="2">
        <f t="shared" si="13"/>
        <v>0.54285714285714282</v>
      </c>
      <c r="H7" s="72">
        <v>18</v>
      </c>
      <c r="I7" s="72">
        <f t="shared" si="11"/>
        <v>19</v>
      </c>
      <c r="J7" s="82">
        <v>1</v>
      </c>
      <c r="K7" s="43">
        <v>2023</v>
      </c>
      <c r="L7" s="9">
        <v>2023</v>
      </c>
      <c r="M7" s="9"/>
      <c r="N7" s="9"/>
      <c r="O7" s="9"/>
      <c r="P7" s="72">
        <f t="shared" si="12"/>
        <v>18</v>
      </c>
      <c r="Q7" s="9"/>
      <c r="R7" s="9"/>
      <c r="S7" s="9"/>
      <c r="T7" s="9"/>
      <c r="U7" s="1">
        <f t="shared" si="0"/>
        <v>18</v>
      </c>
      <c r="V7" s="9"/>
      <c r="W7" s="9"/>
      <c r="X7" s="9"/>
      <c r="Y7" s="9"/>
      <c r="Z7" s="1">
        <f t="shared" si="1"/>
        <v>18</v>
      </c>
      <c r="AA7" s="9"/>
      <c r="AB7" s="9"/>
      <c r="AC7" s="9"/>
      <c r="AD7" s="9"/>
      <c r="AE7" s="1">
        <f t="shared" si="2"/>
        <v>18</v>
      </c>
      <c r="AF7" s="9">
        <v>1</v>
      </c>
      <c r="AG7" s="9"/>
      <c r="AH7" s="9"/>
      <c r="AI7" s="9"/>
      <c r="AJ7" s="1">
        <f>SUM(AE7:AI7)</f>
        <v>19</v>
      </c>
      <c r="AK7" s="9"/>
      <c r="AL7" s="9"/>
      <c r="AM7" s="9"/>
      <c r="AN7" s="9"/>
      <c r="AO7" s="1">
        <f t="shared" si="4"/>
        <v>19</v>
      </c>
      <c r="AP7" s="9"/>
      <c r="AQ7" s="9"/>
      <c r="AR7" s="9"/>
      <c r="AS7" s="9"/>
      <c r="AT7" s="1">
        <f t="shared" si="5"/>
        <v>19</v>
      </c>
      <c r="AU7" s="9"/>
      <c r="AV7" s="9"/>
      <c r="AW7" s="9"/>
      <c r="AX7" s="9"/>
      <c r="AY7" s="1">
        <f t="shared" si="6"/>
        <v>19</v>
      </c>
      <c r="AZ7" s="9"/>
      <c r="BA7" s="9"/>
      <c r="BB7" s="9"/>
      <c r="BC7" s="9"/>
      <c r="BD7" s="1">
        <f t="shared" si="7"/>
        <v>19</v>
      </c>
      <c r="BE7" s="9"/>
      <c r="BF7" s="9"/>
      <c r="BG7" s="9"/>
      <c r="BH7" s="9"/>
      <c r="BI7" s="1">
        <f t="shared" si="8"/>
        <v>19</v>
      </c>
      <c r="BJ7" s="9"/>
      <c r="BK7" s="9"/>
      <c r="BL7" s="9"/>
      <c r="BM7" s="9"/>
      <c r="BN7" s="1">
        <f t="shared" si="9"/>
        <v>19</v>
      </c>
      <c r="BO7" s="9"/>
      <c r="BP7" s="9"/>
      <c r="BQ7" s="9"/>
      <c r="BR7" s="9"/>
      <c r="BS7" s="1">
        <f t="shared" si="10"/>
        <v>19</v>
      </c>
    </row>
    <row r="8" spans="1:71" x14ac:dyDescent="0.25">
      <c r="A8" s="20"/>
      <c r="B8" s="1" t="s">
        <v>90</v>
      </c>
      <c r="C8" s="12">
        <v>62</v>
      </c>
      <c r="D8" s="10">
        <v>99</v>
      </c>
      <c r="E8" s="113">
        <v>13</v>
      </c>
      <c r="F8" s="1"/>
      <c r="G8" s="2">
        <f t="shared" si="13"/>
        <v>0.53846153846153844</v>
      </c>
      <c r="H8" s="72">
        <v>7</v>
      </c>
      <c r="I8" s="72">
        <f t="shared" si="11"/>
        <v>7</v>
      </c>
      <c r="J8" s="82"/>
      <c r="K8" s="43">
        <v>2023</v>
      </c>
      <c r="L8" s="9">
        <v>2023</v>
      </c>
      <c r="M8" s="9"/>
      <c r="N8" s="9"/>
      <c r="O8" s="9"/>
      <c r="P8" s="72">
        <f t="shared" si="12"/>
        <v>7</v>
      </c>
      <c r="Q8" s="9"/>
      <c r="R8" s="9"/>
      <c r="S8" s="9"/>
      <c r="T8" s="9"/>
      <c r="U8" s="1">
        <f t="shared" si="0"/>
        <v>7</v>
      </c>
      <c r="V8" s="9"/>
      <c r="W8" s="9"/>
      <c r="X8" s="9"/>
      <c r="Y8" s="9"/>
      <c r="Z8" s="1">
        <f t="shared" si="1"/>
        <v>7</v>
      </c>
      <c r="AA8" s="9"/>
      <c r="AB8" s="9"/>
      <c r="AC8" s="9"/>
      <c r="AD8" s="9"/>
      <c r="AE8" s="1">
        <f t="shared" si="2"/>
        <v>7</v>
      </c>
      <c r="AF8" s="9"/>
      <c r="AG8" s="9"/>
      <c r="AH8" s="9"/>
      <c r="AI8" s="9"/>
      <c r="AJ8" s="1">
        <f t="shared" si="3"/>
        <v>7</v>
      </c>
      <c r="AK8" s="9"/>
      <c r="AL8" s="9"/>
      <c r="AM8" s="9"/>
      <c r="AN8" s="9"/>
      <c r="AO8" s="1">
        <f t="shared" si="4"/>
        <v>7</v>
      </c>
      <c r="AP8" s="9"/>
      <c r="AQ8" s="9"/>
      <c r="AR8" s="9"/>
      <c r="AS8" s="9"/>
      <c r="AT8" s="1">
        <f t="shared" si="5"/>
        <v>7</v>
      </c>
      <c r="AU8" s="9"/>
      <c r="AV8" s="9"/>
      <c r="AW8" s="9"/>
      <c r="AX8" s="9"/>
      <c r="AY8" s="1">
        <f t="shared" si="6"/>
        <v>7</v>
      </c>
      <c r="AZ8" s="9"/>
      <c r="BA8" s="9"/>
      <c r="BB8" s="9"/>
      <c r="BC8" s="9"/>
      <c r="BD8" s="1">
        <f t="shared" si="7"/>
        <v>7</v>
      </c>
      <c r="BE8" s="9"/>
      <c r="BF8" s="9"/>
      <c r="BG8" s="9"/>
      <c r="BH8" s="9"/>
      <c r="BI8" s="1">
        <f t="shared" si="8"/>
        <v>7</v>
      </c>
      <c r="BJ8" s="9"/>
      <c r="BK8" s="9"/>
      <c r="BL8" s="9"/>
      <c r="BM8" s="9"/>
      <c r="BN8" s="1">
        <f t="shared" si="9"/>
        <v>7</v>
      </c>
      <c r="BO8" s="9"/>
      <c r="BP8" s="9"/>
      <c r="BQ8" s="9"/>
      <c r="BR8" s="9"/>
      <c r="BS8" s="1">
        <f t="shared" si="10"/>
        <v>7</v>
      </c>
    </row>
    <row r="9" spans="1:71" x14ac:dyDescent="0.25">
      <c r="A9" s="1"/>
      <c r="B9" s="1" t="s">
        <v>148</v>
      </c>
      <c r="C9" s="12">
        <v>79</v>
      </c>
      <c r="D9" s="10">
        <v>4600</v>
      </c>
      <c r="E9" s="16">
        <v>42</v>
      </c>
      <c r="F9" s="1"/>
      <c r="G9" s="2">
        <f t="shared" si="13"/>
        <v>0.7142857142857143</v>
      </c>
      <c r="H9" s="72">
        <v>30</v>
      </c>
      <c r="I9" s="72">
        <f t="shared" si="11"/>
        <v>30</v>
      </c>
      <c r="J9" s="82"/>
      <c r="K9" s="43">
        <v>2023</v>
      </c>
      <c r="L9" s="9">
        <v>2023</v>
      </c>
      <c r="M9" s="9"/>
      <c r="N9" s="9"/>
      <c r="O9" s="9"/>
      <c r="P9" s="72">
        <f t="shared" si="12"/>
        <v>30</v>
      </c>
      <c r="Q9" s="9"/>
      <c r="R9" s="9"/>
      <c r="S9" s="9"/>
      <c r="T9" s="9"/>
      <c r="U9" s="1">
        <f>SUM(P9:T9)</f>
        <v>30</v>
      </c>
      <c r="V9" s="9"/>
      <c r="W9" s="9"/>
      <c r="X9" s="9"/>
      <c r="Y9" s="9"/>
      <c r="Z9" s="1">
        <f>SUM(U9:Y9)</f>
        <v>30</v>
      </c>
      <c r="AA9" s="9"/>
      <c r="AB9" s="9"/>
      <c r="AC9" s="9"/>
      <c r="AD9" s="9"/>
      <c r="AE9" s="1">
        <f>SUM(Z9:AD9)</f>
        <v>30</v>
      </c>
      <c r="AF9" s="9"/>
      <c r="AG9" s="9"/>
      <c r="AH9" s="9"/>
      <c r="AI9" s="9"/>
      <c r="AJ9" s="1">
        <f>SUM(AE9:AI9)</f>
        <v>30</v>
      </c>
      <c r="AK9" s="9"/>
      <c r="AL9" s="9"/>
      <c r="AM9" s="9"/>
      <c r="AN9" s="9"/>
      <c r="AO9" s="1">
        <f>SUM(AJ9:AN9)</f>
        <v>30</v>
      </c>
      <c r="AP9" s="9"/>
      <c r="AQ9" s="9"/>
      <c r="AR9" s="9"/>
      <c r="AS9" s="9"/>
      <c r="AT9" s="1">
        <f>SUM(AO9:AS9)</f>
        <v>30</v>
      </c>
      <c r="AU9" s="9"/>
      <c r="AV9" s="9"/>
      <c r="AW9" s="9"/>
      <c r="AX9" s="9"/>
      <c r="AY9" s="1">
        <f>SUM(AT9:AX9)</f>
        <v>30</v>
      </c>
      <c r="AZ9" s="9"/>
      <c r="BA9" s="9"/>
      <c r="BB9" s="9"/>
      <c r="BC9" s="9"/>
      <c r="BD9" s="1">
        <f>SUM(AY9:BC9)</f>
        <v>30</v>
      </c>
      <c r="BE9" s="9"/>
      <c r="BF9" s="9"/>
      <c r="BG9" s="9"/>
      <c r="BH9" s="9"/>
      <c r="BI9" s="1">
        <f t="shared" si="8"/>
        <v>30</v>
      </c>
      <c r="BJ9" s="9"/>
      <c r="BK9" s="9"/>
      <c r="BL9" s="9"/>
      <c r="BM9" s="9"/>
      <c r="BN9" s="1">
        <f>SUM(BI9:BM9)</f>
        <v>30</v>
      </c>
      <c r="BO9" s="9"/>
      <c r="BP9" s="9"/>
      <c r="BQ9" s="9"/>
      <c r="BR9" s="9"/>
      <c r="BS9" s="1">
        <f>SUM(BN9:BR9)</f>
        <v>30</v>
      </c>
    </row>
    <row r="10" spans="1:71" x14ac:dyDescent="0.25">
      <c r="A10" s="1"/>
      <c r="B10" s="1"/>
      <c r="C10" s="1"/>
      <c r="D10" s="1"/>
      <c r="E10" s="1"/>
      <c r="F10" s="1"/>
      <c r="G10" s="1"/>
      <c r="H10" s="72"/>
      <c r="I10" s="72"/>
      <c r="J10" s="72"/>
      <c r="K10" s="1"/>
      <c r="L10" s="1"/>
      <c r="M10" s="1">
        <f>SUM(M4:M9)</f>
        <v>0</v>
      </c>
      <c r="N10" s="1">
        <f>SUM(N4:N9)</f>
        <v>0</v>
      </c>
      <c r="O10" s="1">
        <f>SUM(O4:O9)</f>
        <v>1</v>
      </c>
      <c r="P10" s="72">
        <f>SUM(P3:P9)</f>
        <v>101</v>
      </c>
      <c r="Q10" s="1">
        <f>SUM(Q3:Q9)</f>
        <v>0</v>
      </c>
      <c r="R10" s="1">
        <f>SUM(R4:R9)</f>
        <v>0</v>
      </c>
      <c r="S10" s="1">
        <f>SUM(S4:S9)</f>
        <v>0</v>
      </c>
      <c r="T10" s="1">
        <f>SUM(T4:T9)</f>
        <v>0</v>
      </c>
      <c r="U10" s="1">
        <f>SUM(U3:U9)</f>
        <v>101</v>
      </c>
      <c r="V10" s="1">
        <f>SUM(V4:V9)</f>
        <v>0</v>
      </c>
      <c r="W10" s="1">
        <f>SUM(W4:W9)</f>
        <v>0</v>
      </c>
      <c r="X10" s="1">
        <f>SUM(X4:X9)</f>
        <v>0</v>
      </c>
      <c r="Y10" s="1">
        <f>SUM(Y4:Y9)</f>
        <v>0</v>
      </c>
      <c r="Z10" s="1">
        <f>SUM(Z3:Z9)</f>
        <v>101</v>
      </c>
      <c r="AA10" s="1">
        <f>SUM(AA4:AA9)</f>
        <v>0</v>
      </c>
      <c r="AB10" s="1">
        <f>SUM(AB4:AB9)</f>
        <v>0</v>
      </c>
      <c r="AC10" s="1">
        <f>SUM(AC4:AC9)</f>
        <v>0</v>
      </c>
      <c r="AD10" s="1">
        <f>SUM(AD4:AD9)</f>
        <v>0</v>
      </c>
      <c r="AE10" s="1">
        <f>SUM(AE3:AE9)</f>
        <v>101</v>
      </c>
      <c r="AF10" s="1">
        <f>SUM(AF4:AF9)</f>
        <v>1</v>
      </c>
      <c r="AG10" s="1">
        <f>SUM(AG4:AG9)</f>
        <v>0</v>
      </c>
      <c r="AH10" s="1">
        <f>SUM(AH4:AH9)</f>
        <v>0</v>
      </c>
      <c r="AI10" s="1">
        <f>SUM(AI4:AI9)</f>
        <v>0</v>
      </c>
      <c r="AJ10" s="1">
        <f>SUM(AJ3:AJ9)</f>
        <v>102</v>
      </c>
      <c r="AK10" s="1">
        <f>SUM(AK4:AK9)</f>
        <v>0</v>
      </c>
      <c r="AL10" s="1">
        <f>SUM(AL4:AL9)</f>
        <v>0</v>
      </c>
      <c r="AM10" s="1">
        <f>SUM(AM4:AM9)</f>
        <v>0</v>
      </c>
      <c r="AN10" s="1">
        <f>SUM(AN4:AN9)</f>
        <v>0</v>
      </c>
      <c r="AO10" s="1">
        <f>SUM(AO3:AO9)</f>
        <v>102</v>
      </c>
      <c r="AP10" s="1">
        <f>SUM(AP4:AP9)</f>
        <v>0</v>
      </c>
      <c r="AQ10" s="1">
        <f>SUM(AQ4:AQ9)</f>
        <v>0</v>
      </c>
      <c r="AR10" s="1">
        <f>SUM(AR4:AR9)</f>
        <v>0</v>
      </c>
      <c r="AS10" s="1">
        <f>SUM(AS4:AS9)</f>
        <v>0</v>
      </c>
      <c r="AT10" s="1">
        <f>SUM(AT3:AT9)</f>
        <v>102</v>
      </c>
      <c r="AU10" s="1">
        <f>SUM(AU4:AU9)</f>
        <v>0</v>
      </c>
      <c r="AV10" s="1">
        <f>SUM(AV4:AV9)</f>
        <v>0</v>
      </c>
      <c r="AW10" s="1">
        <f>SUM(AW4:AW9)</f>
        <v>0</v>
      </c>
      <c r="AX10" s="1">
        <f>SUM(AX4:AX9)</f>
        <v>0</v>
      </c>
      <c r="AY10" s="1">
        <f>SUM(AY3:AY9)</f>
        <v>102</v>
      </c>
      <c r="AZ10" s="1">
        <f>SUM(AZ4:AZ9)</f>
        <v>0</v>
      </c>
      <c r="BA10" s="1">
        <f>SUM(BA4:BA9)</f>
        <v>0</v>
      </c>
      <c r="BB10" s="1">
        <f>SUM(BB4:BB9)</f>
        <v>0</v>
      </c>
      <c r="BC10" s="1">
        <f>SUM(BC4:BC9)</f>
        <v>0</v>
      </c>
      <c r="BD10" s="1">
        <f>SUM(BD3:BD9)</f>
        <v>102</v>
      </c>
      <c r="BE10" s="1">
        <f>SUM(BE4:BE9)</f>
        <v>0</v>
      </c>
      <c r="BF10" s="1">
        <f>SUM(BF4:BF9)</f>
        <v>0</v>
      </c>
      <c r="BG10" s="1">
        <f>SUM(BG4:BG9)</f>
        <v>0</v>
      </c>
      <c r="BH10" s="1">
        <f>SUM(BH4:BH9)</f>
        <v>0</v>
      </c>
      <c r="BI10" s="1">
        <f>SUM(BI3:BI9)</f>
        <v>102</v>
      </c>
      <c r="BJ10" s="1">
        <f>SUM(BJ4:BJ9)</f>
        <v>0</v>
      </c>
      <c r="BK10" s="1">
        <f>SUM(BK4:BK9)</f>
        <v>0</v>
      </c>
      <c r="BL10" s="1">
        <f>SUM(BL4:BL9)</f>
        <v>0</v>
      </c>
      <c r="BM10" s="1">
        <f>SUM(BM4:BM9)</f>
        <v>0</v>
      </c>
      <c r="BN10" s="1">
        <f>SUM(BN3:BN9)</f>
        <v>102</v>
      </c>
      <c r="BO10" s="1">
        <f>SUM(BO4:BO9)</f>
        <v>0</v>
      </c>
      <c r="BP10" s="1">
        <f>SUM(BP4:BP9)</f>
        <v>0</v>
      </c>
      <c r="BQ10" s="1">
        <f>SUM(BQ4:BQ9)</f>
        <v>0</v>
      </c>
      <c r="BR10" s="1">
        <f>SUM(BR4:BR9)</f>
        <v>0</v>
      </c>
      <c r="BS10" s="1">
        <f>SUM(BS3:BS9)</f>
        <v>102</v>
      </c>
    </row>
    <row r="11" spans="1:71" x14ac:dyDescent="0.25">
      <c r="A11" s="1"/>
      <c r="B11" s="1" t="s">
        <v>229</v>
      </c>
      <c r="C11" s="1">
        <f>COUNT(C4:C9)</f>
        <v>6</v>
      </c>
      <c r="D11" s="1"/>
      <c r="E11" s="1">
        <f>SUM(E3:E9)</f>
        <v>170</v>
      </c>
      <c r="F11" s="1">
        <f>SUM(E3:E9)+1</f>
        <v>171</v>
      </c>
      <c r="G11" s="2">
        <f>$BS10/F11</f>
        <v>0.59649122807017541</v>
      </c>
      <c r="H11" s="72">
        <f>SUM(H3:H9)</f>
        <v>100</v>
      </c>
      <c r="I11" s="72">
        <f>SUM(I3:I9)</f>
        <v>101</v>
      </c>
      <c r="J11" s="72">
        <f>SUM(J3:J9)</f>
        <v>1</v>
      </c>
      <c r="K11" s="1"/>
      <c r="L11" s="1"/>
      <c r="M11" s="1"/>
      <c r="N11" s="1"/>
      <c r="O11" s="1"/>
      <c r="P11" s="2">
        <f>P10/F11</f>
        <v>0.59064327485380119</v>
      </c>
      <c r="Q11" s="1"/>
      <c r="R11" s="1">
        <f>M10+R10</f>
        <v>0</v>
      </c>
      <c r="S11" s="1">
        <f>N10+S10</f>
        <v>0</v>
      </c>
      <c r="T11" s="1">
        <f>O10+T10</f>
        <v>1</v>
      </c>
      <c r="U11" s="2">
        <f>U10/F11</f>
        <v>0.59064327485380119</v>
      </c>
      <c r="V11" s="1"/>
      <c r="W11" s="1">
        <f>R11+W10</f>
        <v>0</v>
      </c>
      <c r="X11" s="1">
        <f>S11+X10</f>
        <v>0</v>
      </c>
      <c r="Y11" s="1">
        <f>T11+Y10</f>
        <v>1</v>
      </c>
      <c r="Z11" s="2">
        <f>Z10/F11</f>
        <v>0.59064327485380119</v>
      </c>
      <c r="AA11" s="1"/>
      <c r="AB11" s="1">
        <f>W11+AB10</f>
        <v>0</v>
      </c>
      <c r="AC11" s="1">
        <f>X11+AC10</f>
        <v>0</v>
      </c>
      <c r="AD11" s="1">
        <f>Y11+AD10</f>
        <v>1</v>
      </c>
      <c r="AE11" s="2">
        <f>AE10/F11</f>
        <v>0.59064327485380119</v>
      </c>
      <c r="AF11" s="1"/>
      <c r="AG11" s="1">
        <f>AB11+AG10</f>
        <v>0</v>
      </c>
      <c r="AH11" s="1">
        <f>AC11+AH10</f>
        <v>0</v>
      </c>
      <c r="AI11" s="1">
        <f>AD11+AI10</f>
        <v>1</v>
      </c>
      <c r="AJ11" s="2">
        <f>AJ10/F11</f>
        <v>0.59649122807017541</v>
      </c>
      <c r="AK11" s="1"/>
      <c r="AL11" s="1">
        <f>AG11+AL10</f>
        <v>0</v>
      </c>
      <c r="AM11" s="1">
        <f>AH11+AM10</f>
        <v>0</v>
      </c>
      <c r="AN11" s="1">
        <f>AI11+AN10</f>
        <v>1</v>
      </c>
      <c r="AO11" s="2">
        <f>AO10/F11</f>
        <v>0.59649122807017541</v>
      </c>
      <c r="AP11" s="1"/>
      <c r="AQ11" s="1">
        <f>AL11+AQ10</f>
        <v>0</v>
      </c>
      <c r="AR11" s="1">
        <f>AM11+AR10</f>
        <v>0</v>
      </c>
      <c r="AS11" s="1">
        <f>AN11+AS10</f>
        <v>1</v>
      </c>
      <c r="AT11" s="2">
        <f>AT10/F11</f>
        <v>0.59649122807017541</v>
      </c>
      <c r="AU11" s="1"/>
      <c r="AV11" s="1">
        <f>AQ11+AV10</f>
        <v>0</v>
      </c>
      <c r="AW11" s="1">
        <f>AR11+AW10</f>
        <v>0</v>
      </c>
      <c r="AX11" s="1">
        <f>AS11+AX10</f>
        <v>1</v>
      </c>
      <c r="AY11" s="2">
        <f>AY10/F11</f>
        <v>0.59649122807017541</v>
      </c>
      <c r="AZ11" s="1"/>
      <c r="BA11" s="1">
        <f>AV11+BA10</f>
        <v>0</v>
      </c>
      <c r="BB11" s="1">
        <f>AW11+BB10</f>
        <v>0</v>
      </c>
      <c r="BC11" s="1">
        <f>AX11+BC10</f>
        <v>1</v>
      </c>
      <c r="BD11" s="2">
        <f>BD10/F11</f>
        <v>0.59649122807017541</v>
      </c>
      <c r="BE11" s="1"/>
      <c r="BF11" s="1">
        <f>BA11+BF10</f>
        <v>0</v>
      </c>
      <c r="BG11" s="1">
        <f>BB11+BG10</f>
        <v>0</v>
      </c>
      <c r="BH11" s="1">
        <f>BC11+BH10</f>
        <v>1</v>
      </c>
      <c r="BI11" s="2">
        <f>BI10/F11</f>
        <v>0.59649122807017541</v>
      </c>
      <c r="BJ11" s="1"/>
      <c r="BK11" s="1">
        <f>BF11+BK10</f>
        <v>0</v>
      </c>
      <c r="BL11" s="1">
        <f>BG11+BL10</f>
        <v>0</v>
      </c>
      <c r="BM11" s="1">
        <f>BH11+BM10</f>
        <v>1</v>
      </c>
      <c r="BN11" s="2">
        <f>BN10/F11</f>
        <v>0.59649122807017541</v>
      </c>
      <c r="BO11" s="1"/>
      <c r="BP11" s="1">
        <f>BK11+BP10</f>
        <v>0</v>
      </c>
      <c r="BQ11" s="1">
        <f>BL11+BQ10</f>
        <v>0</v>
      </c>
      <c r="BR11" s="1">
        <f>BM11+BR10</f>
        <v>1</v>
      </c>
      <c r="BS11" s="2">
        <f>BS10/F11</f>
        <v>0.59649122807017541</v>
      </c>
    </row>
    <row r="12" spans="1:71" x14ac:dyDescent="0.25">
      <c r="G12" s="37"/>
      <c r="P12" s="37"/>
      <c r="U12" s="37"/>
      <c r="Z12" s="37"/>
      <c r="AE12" s="37"/>
      <c r="AJ12" s="37"/>
      <c r="AO12" s="37"/>
      <c r="AT12" s="37"/>
      <c r="AY12" s="37"/>
      <c r="BD12" s="37"/>
      <c r="BI12" s="37"/>
      <c r="BN12" s="37"/>
      <c r="BS12" s="37"/>
    </row>
    <row r="13" spans="1:71" x14ac:dyDescent="0.25">
      <c r="A13" s="20" t="s">
        <v>376</v>
      </c>
      <c r="B13" s="11" t="s">
        <v>377</v>
      </c>
      <c r="C13" s="1">
        <v>11</v>
      </c>
      <c r="D13" s="10">
        <v>889</v>
      </c>
      <c r="E13" s="1">
        <v>47</v>
      </c>
      <c r="F13" s="1">
        <f>IF(B13="MAL",E13,IF(E13&gt;=11,E13+variables!$B$1,11))</f>
        <v>48</v>
      </c>
      <c r="G13" s="2">
        <f>$BS13/F13</f>
        <v>0.3125</v>
      </c>
      <c r="H13" s="72">
        <v>8</v>
      </c>
      <c r="I13" s="72">
        <f>+H13+J13</f>
        <v>10</v>
      </c>
      <c r="J13" s="82">
        <v>2</v>
      </c>
      <c r="K13" s="9">
        <v>2023</v>
      </c>
      <c r="L13" s="9">
        <v>2023</v>
      </c>
      <c r="M13" s="9"/>
      <c r="N13" s="9"/>
      <c r="O13" s="9">
        <v>2</v>
      </c>
      <c r="P13" s="72">
        <f>SUM(M13:O13)+H13</f>
        <v>10</v>
      </c>
      <c r="Q13" s="9"/>
      <c r="R13" s="9">
        <v>3</v>
      </c>
      <c r="S13" s="9"/>
      <c r="T13" s="9">
        <v>1</v>
      </c>
      <c r="U13" s="1">
        <f>SUM(P13:T13)</f>
        <v>14</v>
      </c>
      <c r="V13" s="9">
        <v>1</v>
      </c>
      <c r="W13" s="9"/>
      <c r="X13" s="9"/>
      <c r="Y13" s="9"/>
      <c r="Z13" s="1">
        <f>SUM(U13:Y13)</f>
        <v>15</v>
      </c>
      <c r="AA13" s="9"/>
      <c r="AB13" s="9"/>
      <c r="AC13" s="9"/>
      <c r="AD13" s="9"/>
      <c r="AE13" s="1">
        <f>SUM(Z13:AD13)</f>
        <v>15</v>
      </c>
      <c r="AF13" s="9"/>
      <c r="AG13" s="9"/>
      <c r="AH13" s="9"/>
      <c r="AI13" s="9"/>
      <c r="AJ13" s="1">
        <f>SUM(AE13:AI13)</f>
        <v>15</v>
      </c>
      <c r="AK13" s="9"/>
      <c r="AL13" s="9"/>
      <c r="AM13" s="9"/>
      <c r="AN13" s="9"/>
      <c r="AO13" s="1">
        <f>SUM(AJ13:AN13)</f>
        <v>15</v>
      </c>
      <c r="AP13" s="9"/>
      <c r="AQ13" s="9"/>
      <c r="AR13" s="9"/>
      <c r="AS13" s="9"/>
      <c r="AT13" s="1">
        <f>SUM(AO13:AS13)</f>
        <v>15</v>
      </c>
      <c r="AU13" s="9"/>
      <c r="AV13" s="9"/>
      <c r="AW13" s="9"/>
      <c r="AX13" s="9"/>
      <c r="AY13" s="1">
        <f>SUM(AT13:AX13)</f>
        <v>15</v>
      </c>
      <c r="AZ13" s="9"/>
      <c r="BA13" s="9"/>
      <c r="BB13" s="9"/>
      <c r="BC13" s="9"/>
      <c r="BD13" s="1">
        <f>SUM(AY13:BC13)</f>
        <v>15</v>
      </c>
      <c r="BE13" s="9"/>
      <c r="BF13" s="9"/>
      <c r="BG13" s="9"/>
      <c r="BH13" s="9"/>
      <c r="BI13" s="1">
        <f>SUM(BD13:BH13)</f>
        <v>15</v>
      </c>
      <c r="BJ13" s="9"/>
      <c r="BK13" s="9"/>
      <c r="BL13" s="9"/>
      <c r="BM13" s="9"/>
      <c r="BN13" s="1">
        <f>SUM(BI13:BM13)</f>
        <v>15</v>
      </c>
      <c r="BO13" s="9"/>
      <c r="BP13" s="9"/>
      <c r="BQ13" s="9"/>
      <c r="BR13" s="9"/>
      <c r="BS13" s="1">
        <f>SUM(BN13:BR13)</f>
        <v>15</v>
      </c>
    </row>
    <row r="14" spans="1:71" x14ac:dyDescent="0.25">
      <c r="A14" s="1"/>
      <c r="B14" s="1"/>
      <c r="C14" s="1"/>
      <c r="D14" s="1"/>
      <c r="E14" s="1"/>
      <c r="F14" s="1"/>
      <c r="G14" s="1"/>
      <c r="H14" s="72"/>
      <c r="I14" s="72"/>
      <c r="J14" s="72"/>
      <c r="K14" s="1"/>
      <c r="L14" s="1"/>
      <c r="M14" s="1">
        <f t="shared" ref="M14:BN14" si="14">SUM(M12:M13)</f>
        <v>0</v>
      </c>
      <c r="N14" s="1">
        <f t="shared" si="14"/>
        <v>0</v>
      </c>
      <c r="O14" s="1">
        <f t="shared" si="14"/>
        <v>2</v>
      </c>
      <c r="P14" s="1">
        <f t="shared" si="14"/>
        <v>10</v>
      </c>
      <c r="Q14" s="1">
        <f t="shared" si="14"/>
        <v>0</v>
      </c>
      <c r="R14" s="1">
        <f t="shared" si="14"/>
        <v>3</v>
      </c>
      <c r="S14" s="1">
        <f t="shared" si="14"/>
        <v>0</v>
      </c>
      <c r="T14" s="1">
        <f t="shared" si="14"/>
        <v>1</v>
      </c>
      <c r="U14" s="1">
        <f t="shared" si="14"/>
        <v>14</v>
      </c>
      <c r="V14" s="1">
        <f t="shared" si="14"/>
        <v>1</v>
      </c>
      <c r="W14" s="1">
        <f t="shared" si="14"/>
        <v>0</v>
      </c>
      <c r="X14" s="1">
        <f t="shared" si="14"/>
        <v>0</v>
      </c>
      <c r="Y14" s="1">
        <f t="shared" si="14"/>
        <v>0</v>
      </c>
      <c r="Z14" s="1">
        <f t="shared" si="14"/>
        <v>15</v>
      </c>
      <c r="AA14" s="1">
        <f t="shared" si="14"/>
        <v>0</v>
      </c>
      <c r="AB14" s="1">
        <f t="shared" si="14"/>
        <v>0</v>
      </c>
      <c r="AC14" s="1">
        <f t="shared" si="14"/>
        <v>0</v>
      </c>
      <c r="AD14" s="1">
        <f t="shared" si="14"/>
        <v>0</v>
      </c>
      <c r="AE14" s="1">
        <f t="shared" si="14"/>
        <v>15</v>
      </c>
      <c r="AF14" s="1">
        <f t="shared" si="14"/>
        <v>0</v>
      </c>
      <c r="AG14" s="1">
        <f t="shared" si="14"/>
        <v>0</v>
      </c>
      <c r="AH14" s="1">
        <f t="shared" si="14"/>
        <v>0</v>
      </c>
      <c r="AI14" s="1">
        <f t="shared" si="14"/>
        <v>0</v>
      </c>
      <c r="AJ14" s="1">
        <f t="shared" si="14"/>
        <v>15</v>
      </c>
      <c r="AK14" s="1">
        <f t="shared" si="14"/>
        <v>0</v>
      </c>
      <c r="AL14" s="1">
        <f t="shared" si="14"/>
        <v>0</v>
      </c>
      <c r="AM14" s="1">
        <f t="shared" si="14"/>
        <v>0</v>
      </c>
      <c r="AN14" s="1">
        <f t="shared" si="14"/>
        <v>0</v>
      </c>
      <c r="AO14" s="1">
        <f t="shared" si="14"/>
        <v>15</v>
      </c>
      <c r="AP14" s="1">
        <f t="shared" si="14"/>
        <v>0</v>
      </c>
      <c r="AQ14" s="1">
        <f t="shared" si="14"/>
        <v>0</v>
      </c>
      <c r="AR14" s="1">
        <f t="shared" si="14"/>
        <v>0</v>
      </c>
      <c r="AS14" s="1">
        <f t="shared" si="14"/>
        <v>0</v>
      </c>
      <c r="AT14" s="1">
        <f t="shared" si="14"/>
        <v>15</v>
      </c>
      <c r="AU14" s="1">
        <f t="shared" si="14"/>
        <v>0</v>
      </c>
      <c r="AV14" s="1">
        <f t="shared" si="14"/>
        <v>0</v>
      </c>
      <c r="AW14" s="1">
        <f t="shared" si="14"/>
        <v>0</v>
      </c>
      <c r="AX14" s="1">
        <f t="shared" si="14"/>
        <v>0</v>
      </c>
      <c r="AY14" s="1">
        <f t="shared" si="14"/>
        <v>15</v>
      </c>
      <c r="AZ14" s="1">
        <f t="shared" si="14"/>
        <v>0</v>
      </c>
      <c r="BA14" s="1">
        <f t="shared" si="14"/>
        <v>0</v>
      </c>
      <c r="BB14" s="1">
        <f t="shared" si="14"/>
        <v>0</v>
      </c>
      <c r="BC14" s="1">
        <f t="shared" si="14"/>
        <v>0</v>
      </c>
      <c r="BD14" s="1">
        <f t="shared" si="14"/>
        <v>15</v>
      </c>
      <c r="BE14" s="1">
        <f t="shared" si="14"/>
        <v>0</v>
      </c>
      <c r="BF14" s="1">
        <f t="shared" si="14"/>
        <v>0</v>
      </c>
      <c r="BG14" s="1">
        <f t="shared" si="14"/>
        <v>0</v>
      </c>
      <c r="BH14" s="1">
        <f t="shared" si="14"/>
        <v>0</v>
      </c>
      <c r="BI14" s="1">
        <f t="shared" si="14"/>
        <v>15</v>
      </c>
      <c r="BJ14" s="1">
        <f t="shared" si="14"/>
        <v>0</v>
      </c>
      <c r="BK14" s="1">
        <f t="shared" si="14"/>
        <v>0</v>
      </c>
      <c r="BL14" s="1">
        <f t="shared" si="14"/>
        <v>0</v>
      </c>
      <c r="BM14" s="1">
        <f t="shared" si="14"/>
        <v>0</v>
      </c>
      <c r="BN14" s="1">
        <f t="shared" si="14"/>
        <v>15</v>
      </c>
      <c r="BO14" s="1">
        <f>SUM(BO12:BO13)</f>
        <v>0</v>
      </c>
      <c r="BP14" s="1">
        <f>SUM(BP12:BP13)</f>
        <v>0</v>
      </c>
      <c r="BQ14" s="1">
        <f>SUM(BQ12:BQ13)</f>
        <v>0</v>
      </c>
      <c r="BR14" s="1">
        <f>SUM(BR12:BR13)</f>
        <v>0</v>
      </c>
      <c r="BS14" s="1">
        <f>SUM(BS12:BS13)</f>
        <v>15</v>
      </c>
    </row>
    <row r="15" spans="1:71" x14ac:dyDescent="0.25">
      <c r="A15" s="1"/>
      <c r="B15" s="1" t="s">
        <v>229</v>
      </c>
      <c r="C15" s="1">
        <f>COUNT(C13:C13)</f>
        <v>1</v>
      </c>
      <c r="D15" s="1"/>
      <c r="E15" s="1">
        <f>SUM(E12:E13)</f>
        <v>47</v>
      </c>
      <c r="F15" s="1">
        <f>SUM(F12:F13)</f>
        <v>48</v>
      </c>
      <c r="G15" s="2">
        <f>$BS14/F15</f>
        <v>0.3125</v>
      </c>
      <c r="H15" s="72">
        <f>+H13</f>
        <v>8</v>
      </c>
      <c r="I15" s="72">
        <f>+I13</f>
        <v>10</v>
      </c>
      <c r="J15" s="72">
        <f>SUM(J12:J13)</f>
        <v>2</v>
      </c>
      <c r="K15" s="1"/>
      <c r="L15" s="1"/>
      <c r="M15" s="1"/>
      <c r="N15" s="1"/>
      <c r="O15" s="1"/>
      <c r="P15" s="2">
        <f>P14/F15</f>
        <v>0.20833333333333334</v>
      </c>
      <c r="Q15" s="1"/>
      <c r="R15" s="1">
        <f>M14+R14</f>
        <v>3</v>
      </c>
      <c r="S15" s="1">
        <f>N14+S14</f>
        <v>0</v>
      </c>
      <c r="T15" s="1">
        <f>O14+T14</f>
        <v>3</v>
      </c>
      <c r="U15" s="2">
        <f>U14/F15</f>
        <v>0.29166666666666669</v>
      </c>
      <c r="V15" s="1"/>
      <c r="W15" s="1">
        <f>R15+W14</f>
        <v>3</v>
      </c>
      <c r="X15" s="1">
        <f>S15+X14</f>
        <v>0</v>
      </c>
      <c r="Y15" s="1">
        <f>T15+Y14</f>
        <v>3</v>
      </c>
      <c r="Z15" s="2">
        <f>Z14/F15</f>
        <v>0.3125</v>
      </c>
      <c r="AA15" s="1"/>
      <c r="AB15" s="1">
        <f>W15+AB14</f>
        <v>3</v>
      </c>
      <c r="AC15" s="1">
        <f>X15+AC14</f>
        <v>0</v>
      </c>
      <c r="AD15" s="1">
        <f>Y15+AD14</f>
        <v>3</v>
      </c>
      <c r="AE15" s="2">
        <f>AE14/F15</f>
        <v>0.3125</v>
      </c>
      <c r="AF15" s="1"/>
      <c r="AG15" s="1">
        <f>AB15+AG14</f>
        <v>3</v>
      </c>
      <c r="AH15" s="1">
        <f>AC15+AH14</f>
        <v>0</v>
      </c>
      <c r="AI15" s="1">
        <f>AD15+AI14</f>
        <v>3</v>
      </c>
      <c r="AJ15" s="2">
        <f>AJ14/F15</f>
        <v>0.3125</v>
      </c>
      <c r="AK15" s="1"/>
      <c r="AL15" s="1">
        <f>AG15+AL14</f>
        <v>3</v>
      </c>
      <c r="AM15" s="1">
        <f>AH15+AM14</f>
        <v>0</v>
      </c>
      <c r="AN15" s="1">
        <f>AI15+AN14</f>
        <v>3</v>
      </c>
      <c r="AO15" s="2">
        <f>AO14/F15</f>
        <v>0.3125</v>
      </c>
      <c r="AP15" s="1"/>
      <c r="AQ15" s="1">
        <f>AL15+AQ14</f>
        <v>3</v>
      </c>
      <c r="AR15" s="1">
        <f>AM15+AR14</f>
        <v>0</v>
      </c>
      <c r="AS15" s="1">
        <f>AN15+AS14</f>
        <v>3</v>
      </c>
      <c r="AT15" s="2">
        <f>AT14/F15</f>
        <v>0.3125</v>
      </c>
      <c r="AU15" s="1"/>
      <c r="AV15" s="1">
        <f>AQ15+AV14</f>
        <v>3</v>
      </c>
      <c r="AW15" s="1">
        <f>AR15+AW14</f>
        <v>0</v>
      </c>
      <c r="AX15" s="1">
        <f>AS15+AX14</f>
        <v>3</v>
      </c>
      <c r="AY15" s="2">
        <f>AY14/F15</f>
        <v>0.3125</v>
      </c>
      <c r="AZ15" s="1"/>
      <c r="BA15" s="1">
        <f>AV15+BA14</f>
        <v>3</v>
      </c>
      <c r="BB15" s="1">
        <f>AW15+BB14</f>
        <v>0</v>
      </c>
      <c r="BC15" s="1">
        <f>AX15+BC14</f>
        <v>3</v>
      </c>
      <c r="BD15" s="2">
        <f>BD14/F15</f>
        <v>0.3125</v>
      </c>
      <c r="BE15" s="1"/>
      <c r="BF15" s="1">
        <f>BA15+BF14</f>
        <v>3</v>
      </c>
      <c r="BG15" s="1">
        <f>BB15+BG14</f>
        <v>0</v>
      </c>
      <c r="BH15" s="1">
        <f>BC15+BH14</f>
        <v>3</v>
      </c>
      <c r="BI15" s="2">
        <f>BI14/F15</f>
        <v>0.3125</v>
      </c>
      <c r="BJ15" s="1"/>
      <c r="BK15" s="1">
        <f>BF15+BK14</f>
        <v>3</v>
      </c>
      <c r="BL15" s="1">
        <f>BG15+BL14</f>
        <v>0</v>
      </c>
      <c r="BM15" s="1">
        <f>BH15+BM14</f>
        <v>3</v>
      </c>
      <c r="BN15" s="2">
        <f>BN14/F15</f>
        <v>0.3125</v>
      </c>
      <c r="BO15" s="1"/>
      <c r="BP15" s="1">
        <f>BK15+BP14</f>
        <v>3</v>
      </c>
      <c r="BQ15" s="1">
        <f>BL15+BQ14</f>
        <v>0</v>
      </c>
      <c r="BR15" s="1">
        <f>BM15+BR14</f>
        <v>3</v>
      </c>
      <c r="BS15" s="2">
        <f>BS14/F15</f>
        <v>0.3125</v>
      </c>
    </row>
    <row r="16" spans="1:71" x14ac:dyDescent="0.25">
      <c r="G16" s="37"/>
      <c r="P16" s="37"/>
      <c r="U16" s="37"/>
      <c r="Z16" s="37"/>
      <c r="AE16" s="37"/>
      <c r="AJ16" s="37"/>
      <c r="AO16" s="37"/>
      <c r="AT16" s="37"/>
      <c r="AY16" s="37"/>
      <c r="BD16" s="37"/>
      <c r="BI16" s="37"/>
      <c r="BN16" s="37"/>
      <c r="BS16" s="37"/>
    </row>
    <row r="17" spans="1:71" x14ac:dyDescent="0.25">
      <c r="A17" s="20" t="s">
        <v>162</v>
      </c>
      <c r="B17" s="1"/>
      <c r="C17" s="1"/>
      <c r="D17" s="1"/>
      <c r="E17" s="16"/>
      <c r="F17" s="1"/>
      <c r="G17" s="2"/>
      <c r="H17" s="72"/>
      <c r="I17" s="72"/>
      <c r="J17" s="72"/>
      <c r="K17" s="1">
        <v>2023</v>
      </c>
      <c r="L17" s="1">
        <v>2023</v>
      </c>
      <c r="M17" s="9"/>
      <c r="N17" s="9"/>
      <c r="O17" s="9"/>
      <c r="P17" s="72">
        <f>+H17</f>
        <v>0</v>
      </c>
      <c r="Q17" s="1"/>
      <c r="R17" s="9"/>
      <c r="S17" s="9"/>
      <c r="T17" s="9"/>
      <c r="U17" s="1">
        <f>SUM(P17:T17)</f>
        <v>0</v>
      </c>
      <c r="V17" s="9"/>
      <c r="W17" s="9"/>
      <c r="X17" s="9"/>
      <c r="Y17" s="9"/>
      <c r="Z17" s="1">
        <f>SUM(U17:Y17)</f>
        <v>0</v>
      </c>
      <c r="AA17" s="9"/>
      <c r="AB17" s="9"/>
      <c r="AC17" s="9"/>
      <c r="AD17" s="9"/>
      <c r="AE17" s="1">
        <f>SUM(Z17:AD17)</f>
        <v>0</v>
      </c>
      <c r="AF17" s="9"/>
      <c r="AG17" s="9"/>
      <c r="AH17" s="9"/>
      <c r="AI17" s="9"/>
      <c r="AJ17" s="1">
        <f>SUM(AE17:AI17)</f>
        <v>0</v>
      </c>
      <c r="AK17" s="9"/>
      <c r="AL17" s="9"/>
      <c r="AM17" s="9"/>
      <c r="AN17" s="9"/>
      <c r="AO17" s="1">
        <f>SUM(AJ17:AN17)</f>
        <v>0</v>
      </c>
      <c r="AP17" s="9"/>
      <c r="AQ17" s="9"/>
      <c r="AR17" s="9"/>
      <c r="AS17" s="9"/>
      <c r="AT17" s="1">
        <f>SUM(AO17:AS17)</f>
        <v>0</v>
      </c>
      <c r="AU17" s="9"/>
      <c r="AV17" s="9"/>
      <c r="AW17" s="9"/>
      <c r="AX17" s="9"/>
      <c r="AY17" s="1">
        <f>SUM(AT17:AX17)</f>
        <v>0</v>
      </c>
      <c r="AZ17" s="9"/>
      <c r="BA17" s="9"/>
      <c r="BB17" s="9"/>
      <c r="BC17" s="9"/>
      <c r="BD17" s="1">
        <f>SUM(AY17:BC17)</f>
        <v>0</v>
      </c>
      <c r="BE17" s="9"/>
      <c r="BF17" s="9"/>
      <c r="BG17" s="9"/>
      <c r="BH17" s="9"/>
      <c r="BI17" s="1">
        <f>SUM(BD17:BH17)</f>
        <v>0</v>
      </c>
      <c r="BJ17" s="9"/>
      <c r="BK17" s="9"/>
      <c r="BL17" s="9"/>
      <c r="BM17" s="9"/>
      <c r="BN17" s="1">
        <f>SUM(BI17:BM17)</f>
        <v>0</v>
      </c>
      <c r="BO17" s="9"/>
      <c r="BP17" s="9"/>
      <c r="BQ17" s="9"/>
      <c r="BR17" s="9"/>
      <c r="BS17" s="1">
        <f>SUM(BN17:BR17)</f>
        <v>0</v>
      </c>
    </row>
    <row r="18" spans="1:71" x14ac:dyDescent="0.25">
      <c r="A18" s="1"/>
      <c r="B18" s="17" t="s">
        <v>316</v>
      </c>
      <c r="C18" s="12">
        <v>1</v>
      </c>
      <c r="D18" s="10">
        <v>738</v>
      </c>
      <c r="E18" s="113">
        <v>34</v>
      </c>
      <c r="F18" s="1"/>
      <c r="G18" s="2">
        <f>$BS18/E18</f>
        <v>0.23529411764705882</v>
      </c>
      <c r="H18" s="72">
        <v>6</v>
      </c>
      <c r="I18" s="72">
        <f>+H18+J18</f>
        <v>7</v>
      </c>
      <c r="J18" s="82">
        <v>1</v>
      </c>
      <c r="K18" s="1">
        <v>2023</v>
      </c>
      <c r="L18" s="43">
        <v>2023</v>
      </c>
      <c r="M18" s="9">
        <v>1</v>
      </c>
      <c r="N18" s="9"/>
      <c r="O18" s="9"/>
      <c r="P18" s="72">
        <f>H18+SUM(M18:O18)</f>
        <v>7</v>
      </c>
      <c r="Q18" s="9">
        <v>1</v>
      </c>
      <c r="R18" s="9"/>
      <c r="S18" s="9"/>
      <c r="T18" s="9"/>
      <c r="U18" s="1">
        <f>SUM(P18:T18)</f>
        <v>8</v>
      </c>
      <c r="V18" s="9"/>
      <c r="W18" s="9"/>
      <c r="X18" s="9"/>
      <c r="Y18" s="9"/>
      <c r="Z18" s="1">
        <f>SUM(U18:Y18)</f>
        <v>8</v>
      </c>
      <c r="AA18" s="9"/>
      <c r="AB18" s="9"/>
      <c r="AC18" s="9"/>
      <c r="AD18" s="9"/>
      <c r="AE18" s="1">
        <f>SUM(Z18:AD18)</f>
        <v>8</v>
      </c>
      <c r="AF18" s="9"/>
      <c r="AG18" s="9"/>
      <c r="AH18" s="9"/>
      <c r="AI18" s="9"/>
      <c r="AJ18" s="1">
        <f>SUM(AE18:AI18)</f>
        <v>8</v>
      </c>
      <c r="AK18" s="9"/>
      <c r="AL18" s="9"/>
      <c r="AM18" s="9"/>
      <c r="AN18" s="9"/>
      <c r="AO18" s="1">
        <f>SUM(AJ18:AN18)</f>
        <v>8</v>
      </c>
      <c r="AP18" s="9"/>
      <c r="AQ18" s="9"/>
      <c r="AR18" s="9"/>
      <c r="AS18" s="9"/>
      <c r="AT18" s="1">
        <f>SUM(AO18:AS18)</f>
        <v>8</v>
      </c>
      <c r="AU18" s="9"/>
      <c r="AV18" s="9"/>
      <c r="AW18" s="9"/>
      <c r="AX18" s="9"/>
      <c r="AY18" s="1">
        <f>SUM(AT18:AX18)</f>
        <v>8</v>
      </c>
      <c r="AZ18" s="9"/>
      <c r="BA18" s="9"/>
      <c r="BB18" s="9"/>
      <c r="BC18" s="9"/>
      <c r="BD18" s="1">
        <f>SUM(AY18:BC18)</f>
        <v>8</v>
      </c>
      <c r="BE18" s="9"/>
      <c r="BF18" s="9"/>
      <c r="BG18" s="9"/>
      <c r="BH18" s="9"/>
      <c r="BI18" s="1">
        <f>SUM(BD18:BH18)</f>
        <v>8</v>
      </c>
      <c r="BJ18" s="9"/>
      <c r="BK18" s="9"/>
      <c r="BL18" s="9"/>
      <c r="BM18" s="9"/>
      <c r="BN18" s="1">
        <f>SUM(BI18:BM18)</f>
        <v>8</v>
      </c>
      <c r="BO18" s="9"/>
      <c r="BP18" s="9"/>
      <c r="BQ18" s="9"/>
      <c r="BR18" s="9"/>
      <c r="BS18" s="1">
        <f>SUM(BN18:BR18)</f>
        <v>8</v>
      </c>
    </row>
    <row r="19" spans="1:71" x14ac:dyDescent="0.25">
      <c r="A19" s="4"/>
      <c r="B19" s="4" t="s">
        <v>329</v>
      </c>
      <c r="C19" s="14">
        <v>6</v>
      </c>
      <c r="D19" s="4"/>
      <c r="E19" s="4">
        <v>28</v>
      </c>
      <c r="F19" s="1"/>
      <c r="G19" s="2">
        <f t="shared" ref="G19:G20" si="15">$BS19/E19</f>
        <v>0.8571428571428571</v>
      </c>
      <c r="H19" s="77">
        <v>15</v>
      </c>
      <c r="I19" s="72">
        <f>+H19+J19</f>
        <v>16</v>
      </c>
      <c r="J19" s="77">
        <v>1</v>
      </c>
      <c r="K19" s="1">
        <v>2023</v>
      </c>
      <c r="L19" s="4">
        <v>2023</v>
      </c>
      <c r="M19" s="1"/>
      <c r="N19" s="1"/>
      <c r="O19" s="1"/>
      <c r="P19" s="72">
        <f>H19+SUM(M19:O19)</f>
        <v>15</v>
      </c>
      <c r="Q19" s="1"/>
      <c r="R19" s="1"/>
      <c r="S19" s="1"/>
      <c r="T19" s="1"/>
      <c r="U19" s="1">
        <f>SUM(P19:T19)</f>
        <v>15</v>
      </c>
      <c r="V19" s="1"/>
      <c r="W19" s="1"/>
      <c r="X19" s="1"/>
      <c r="Y19" s="1"/>
      <c r="Z19" s="1">
        <f>SUM(U19:Y19)</f>
        <v>15</v>
      </c>
      <c r="AA19" s="1"/>
      <c r="AB19" s="1"/>
      <c r="AC19" s="1">
        <v>8</v>
      </c>
      <c r="AD19" s="1">
        <v>1</v>
      </c>
      <c r="AE19" s="1">
        <f>SUM(Z19:AD19)</f>
        <v>24</v>
      </c>
      <c r="AF19" s="1"/>
      <c r="AG19" s="1"/>
      <c r="AH19" s="1"/>
      <c r="AI19" s="1"/>
      <c r="AJ19" s="1">
        <f>SUM(AE19:AI19)</f>
        <v>24</v>
      </c>
      <c r="AK19" s="1"/>
      <c r="AL19" s="1"/>
      <c r="AM19" s="1"/>
      <c r="AN19" s="1"/>
      <c r="AO19" s="1">
        <f>SUM(AJ19:AN19)</f>
        <v>24</v>
      </c>
      <c r="AP19" s="1"/>
      <c r="AQ19" s="1"/>
      <c r="AR19" s="1"/>
      <c r="AS19" s="1"/>
      <c r="AT19" s="1">
        <f>SUM(AO19:AS19)</f>
        <v>24</v>
      </c>
      <c r="AU19" s="1"/>
      <c r="AV19" s="124"/>
      <c r="AW19" s="1"/>
      <c r="AX19" s="124"/>
      <c r="AY19" s="1">
        <f>SUM(AT19:AX19)</f>
        <v>24</v>
      </c>
      <c r="AZ19" s="124"/>
      <c r="BA19" s="1"/>
      <c r="BB19" s="1"/>
      <c r="BC19" s="125"/>
      <c r="BD19" s="1">
        <f>SUM(AY19:BC19)</f>
        <v>24</v>
      </c>
      <c r="BE19" s="1"/>
      <c r="BF19" s="1"/>
      <c r="BG19" s="1"/>
      <c r="BH19" s="1"/>
      <c r="BI19" s="1">
        <f>SUM(BD19:BH19)</f>
        <v>24</v>
      </c>
      <c r="BJ19" s="45"/>
      <c r="BK19" s="1"/>
      <c r="BL19" s="1"/>
      <c r="BM19" s="1"/>
      <c r="BN19" s="1">
        <f>SUM(BI19:BM19)</f>
        <v>24</v>
      </c>
      <c r="BO19" s="1"/>
      <c r="BP19" s="1"/>
      <c r="BQ19" s="1"/>
      <c r="BR19" s="1"/>
      <c r="BS19" s="1">
        <f>SUM(BN19:BR19)</f>
        <v>24</v>
      </c>
    </row>
    <row r="20" spans="1:71" x14ac:dyDescent="0.25">
      <c r="A20" s="1"/>
      <c r="B20" s="4" t="s">
        <v>343</v>
      </c>
      <c r="C20" s="14">
        <v>69</v>
      </c>
      <c r="D20" s="10">
        <v>775</v>
      </c>
      <c r="E20" s="113">
        <v>29</v>
      </c>
      <c r="F20" s="1"/>
      <c r="G20" s="2">
        <f t="shared" si="15"/>
        <v>0.75862068965517238</v>
      </c>
      <c r="H20" s="72">
        <v>22</v>
      </c>
      <c r="I20" s="72">
        <f>+H20+J20</f>
        <v>22</v>
      </c>
      <c r="J20" s="82"/>
      <c r="K20" s="1">
        <v>2023</v>
      </c>
      <c r="L20" s="43">
        <v>2023</v>
      </c>
      <c r="M20" s="9"/>
      <c r="N20" s="9"/>
      <c r="O20" s="9"/>
      <c r="P20" s="72">
        <f>H20+SUM(M20:O20)</f>
        <v>22</v>
      </c>
      <c r="Q20" s="9"/>
      <c r="R20" s="9"/>
      <c r="S20" s="9"/>
      <c r="T20" s="9"/>
      <c r="U20" s="1">
        <f>SUM(P20:T20)</f>
        <v>22</v>
      </c>
      <c r="V20" s="9"/>
      <c r="W20" s="9"/>
      <c r="X20" s="9"/>
      <c r="Y20" s="9"/>
      <c r="Z20" s="1">
        <f>SUM(U20:Y20)</f>
        <v>22</v>
      </c>
      <c r="AA20" s="9"/>
      <c r="AB20" s="9"/>
      <c r="AC20" s="9"/>
      <c r="AD20" s="9"/>
      <c r="AE20" s="1">
        <f>SUM(Z20:AD20)</f>
        <v>22</v>
      </c>
      <c r="AF20" s="9"/>
      <c r="AG20" s="9"/>
      <c r="AH20" s="9"/>
      <c r="AI20" s="9"/>
      <c r="AJ20" s="1">
        <f>SUM(AE20:AI20)</f>
        <v>22</v>
      </c>
      <c r="AK20" s="9"/>
      <c r="AL20" s="9"/>
      <c r="AM20" s="9"/>
      <c r="AN20" s="9"/>
      <c r="AO20" s="1">
        <f>SUM(AJ20:AN20)</f>
        <v>22</v>
      </c>
      <c r="AP20" s="9"/>
      <c r="AQ20" s="9"/>
      <c r="AR20" s="9"/>
      <c r="AS20" s="9"/>
      <c r="AT20" s="1">
        <f>SUM(AO20:AS20)</f>
        <v>22</v>
      </c>
      <c r="AU20" s="9"/>
      <c r="AV20" s="9"/>
      <c r="AW20" s="9"/>
      <c r="AX20" s="9"/>
      <c r="AY20" s="1">
        <f>SUM(AT20:AX20)</f>
        <v>22</v>
      </c>
      <c r="AZ20" s="9"/>
      <c r="BA20" s="9"/>
      <c r="BB20" s="9"/>
      <c r="BC20" s="9"/>
      <c r="BD20" s="1">
        <f>SUM(AY20:BC20)</f>
        <v>22</v>
      </c>
      <c r="BE20" s="9"/>
      <c r="BF20" s="9"/>
      <c r="BG20" s="9"/>
      <c r="BH20" s="9"/>
      <c r="BI20" s="1">
        <f>SUM(BD20:BH20)</f>
        <v>22</v>
      </c>
      <c r="BJ20" s="9"/>
      <c r="BK20" s="9"/>
      <c r="BL20" s="9"/>
      <c r="BM20" s="9"/>
      <c r="BN20" s="1">
        <f>SUM(BI20:BM20)</f>
        <v>22</v>
      </c>
      <c r="BO20" s="9"/>
      <c r="BP20" s="9"/>
      <c r="BQ20" s="9"/>
      <c r="BR20" s="9"/>
      <c r="BS20" s="1">
        <f>SUM(BN20:BR20)</f>
        <v>22</v>
      </c>
    </row>
    <row r="21" spans="1:71" x14ac:dyDescent="0.25">
      <c r="A21" s="1"/>
      <c r="D21" s="1"/>
      <c r="E21" s="1"/>
      <c r="F21" s="1"/>
      <c r="G21" s="1"/>
      <c r="H21" s="72"/>
      <c r="I21" s="72"/>
      <c r="J21" s="72"/>
      <c r="K21" s="1"/>
      <c r="L21" s="1"/>
      <c r="M21" s="1">
        <f>SUM(M18:M20)</f>
        <v>1</v>
      </c>
      <c r="N21" s="1">
        <f>SUM(N18:N20)</f>
        <v>0</v>
      </c>
      <c r="O21" s="1">
        <f>SUM(O18:O20)</f>
        <v>0</v>
      </c>
      <c r="P21" s="72">
        <f>SUM(P17:P20)</f>
        <v>44</v>
      </c>
      <c r="Q21" s="1">
        <f>SUM(Q18:Q20)</f>
        <v>1</v>
      </c>
      <c r="R21" s="1">
        <f>SUM(R18:R20)</f>
        <v>0</v>
      </c>
      <c r="S21" s="1">
        <f>SUM(S18:S20)</f>
        <v>0</v>
      </c>
      <c r="T21" s="1">
        <f>SUM(T18:T20)</f>
        <v>0</v>
      </c>
      <c r="U21" s="1">
        <f>SUM(U17:U20)</f>
        <v>45</v>
      </c>
      <c r="V21" s="1">
        <f>SUM(V18:V20)</f>
        <v>0</v>
      </c>
      <c r="W21" s="1">
        <f>SUM(W18:W20)</f>
        <v>0</v>
      </c>
      <c r="X21" s="1">
        <f>SUM(X18:X20)</f>
        <v>0</v>
      </c>
      <c r="Y21" s="1">
        <f>SUM(Y18:Y20)</f>
        <v>0</v>
      </c>
      <c r="Z21" s="1">
        <f>SUM(Z17:Z20)</f>
        <v>45</v>
      </c>
      <c r="AA21" s="1">
        <f>SUM(AA18:AA20)</f>
        <v>0</v>
      </c>
      <c r="AB21" s="1">
        <f>SUM(AB18:AB20)</f>
        <v>0</v>
      </c>
      <c r="AC21" s="1">
        <f>SUM(AC18:AC20)</f>
        <v>8</v>
      </c>
      <c r="AD21" s="1">
        <f>SUM(AD18:AD20)</f>
        <v>1</v>
      </c>
      <c r="AE21" s="1">
        <f>SUM(AE17:AE20)</f>
        <v>54</v>
      </c>
      <c r="AF21" s="1">
        <f>SUM(AF18:AF20)</f>
        <v>0</v>
      </c>
      <c r="AG21" s="1">
        <f>SUM(AG18:AG20)</f>
        <v>0</v>
      </c>
      <c r="AH21" s="1">
        <f>SUM(AH18:AH20)</f>
        <v>0</v>
      </c>
      <c r="AI21" s="1">
        <f>SUM(AI18:AI20)</f>
        <v>0</v>
      </c>
      <c r="AJ21" s="1">
        <f>SUM(AJ17:AJ20)</f>
        <v>54</v>
      </c>
      <c r="AK21" s="1">
        <f t="shared" ref="AK21:BR21" si="16">SUM(AK18:AK20)</f>
        <v>0</v>
      </c>
      <c r="AL21" s="1">
        <f t="shared" si="16"/>
        <v>0</v>
      </c>
      <c r="AM21" s="1">
        <f t="shared" si="16"/>
        <v>0</v>
      </c>
      <c r="AN21" s="1">
        <f t="shared" si="16"/>
        <v>0</v>
      </c>
      <c r="AO21" s="1">
        <f t="shared" si="16"/>
        <v>54</v>
      </c>
      <c r="AP21" s="1">
        <f t="shared" si="16"/>
        <v>0</v>
      </c>
      <c r="AQ21" s="1">
        <f t="shared" si="16"/>
        <v>0</v>
      </c>
      <c r="AR21" s="1">
        <f t="shared" si="16"/>
        <v>0</v>
      </c>
      <c r="AS21" s="1">
        <f t="shared" si="16"/>
        <v>0</v>
      </c>
      <c r="AT21" s="1">
        <f t="shared" si="16"/>
        <v>54</v>
      </c>
      <c r="AU21" s="1">
        <f t="shared" si="16"/>
        <v>0</v>
      </c>
      <c r="AV21" s="1">
        <f t="shared" si="16"/>
        <v>0</v>
      </c>
      <c r="AW21" s="1">
        <f t="shared" si="16"/>
        <v>0</v>
      </c>
      <c r="AX21" s="1">
        <f t="shared" si="16"/>
        <v>0</v>
      </c>
      <c r="AY21" s="1">
        <f t="shared" si="16"/>
        <v>54</v>
      </c>
      <c r="AZ21" s="1">
        <f t="shared" si="16"/>
        <v>0</v>
      </c>
      <c r="BA21" s="1">
        <f t="shared" si="16"/>
        <v>0</v>
      </c>
      <c r="BB21" s="1">
        <f t="shared" si="16"/>
        <v>0</v>
      </c>
      <c r="BC21" s="1">
        <f t="shared" si="16"/>
        <v>0</v>
      </c>
      <c r="BD21" s="1">
        <f t="shared" si="16"/>
        <v>54</v>
      </c>
      <c r="BE21" s="1">
        <f t="shared" si="16"/>
        <v>0</v>
      </c>
      <c r="BF21" s="1">
        <f t="shared" si="16"/>
        <v>0</v>
      </c>
      <c r="BG21" s="1">
        <f t="shared" si="16"/>
        <v>0</v>
      </c>
      <c r="BH21" s="1">
        <f t="shared" si="16"/>
        <v>0</v>
      </c>
      <c r="BI21" s="1">
        <f t="shared" si="16"/>
        <v>54</v>
      </c>
      <c r="BJ21" s="1">
        <f t="shared" si="16"/>
        <v>0</v>
      </c>
      <c r="BK21" s="1">
        <f t="shared" si="16"/>
        <v>0</v>
      </c>
      <c r="BL21" s="1">
        <f t="shared" si="16"/>
        <v>0</v>
      </c>
      <c r="BM21" s="1">
        <f t="shared" si="16"/>
        <v>0</v>
      </c>
      <c r="BN21" s="1">
        <f t="shared" si="16"/>
        <v>54</v>
      </c>
      <c r="BO21" s="1">
        <f t="shared" si="16"/>
        <v>0</v>
      </c>
      <c r="BP21" s="1">
        <f t="shared" si="16"/>
        <v>0</v>
      </c>
      <c r="BQ21" s="1">
        <f t="shared" si="16"/>
        <v>0</v>
      </c>
      <c r="BR21" s="1">
        <f t="shared" si="16"/>
        <v>0</v>
      </c>
      <c r="BS21" s="1">
        <f>SUM(BS17:BS20)+E17</f>
        <v>54</v>
      </c>
    </row>
    <row r="22" spans="1:71" x14ac:dyDescent="0.25">
      <c r="A22" s="4"/>
      <c r="B22" s="1" t="s">
        <v>229</v>
      </c>
      <c r="C22" s="1">
        <f>COUNT(C18:C20)</f>
        <v>3</v>
      </c>
      <c r="D22" s="4"/>
      <c r="E22" s="1">
        <f>SUM(E17:E20)</f>
        <v>91</v>
      </c>
      <c r="F22" s="1">
        <f>SUM(E17:E20)+1</f>
        <v>92</v>
      </c>
      <c r="G22" s="2">
        <f>$BS21/F22</f>
        <v>0.58695652173913049</v>
      </c>
      <c r="H22" s="77">
        <f>SUM(H17:H20)</f>
        <v>43</v>
      </c>
      <c r="I22" s="77">
        <f>SUM(I17:I20)</f>
        <v>45</v>
      </c>
      <c r="J22" s="77">
        <f>SUM(J17:J20)</f>
        <v>2</v>
      </c>
      <c r="K22" s="4"/>
      <c r="L22" s="4"/>
      <c r="M22" s="1">
        <f>SUM(M18:M20)</f>
        <v>1</v>
      </c>
      <c r="N22" s="1">
        <f>SUM(N18:N20)</f>
        <v>0</v>
      </c>
      <c r="O22" s="1">
        <f>SUM(O18:O20)</f>
        <v>0</v>
      </c>
      <c r="P22" s="2">
        <f>P21/F22</f>
        <v>0.47826086956521741</v>
      </c>
      <c r="Q22" s="1"/>
      <c r="R22" s="1">
        <f>M21+R21</f>
        <v>1</v>
      </c>
      <c r="S22" s="1">
        <f>N21+S21</f>
        <v>0</v>
      </c>
      <c r="T22" s="1">
        <f>O21+T21</f>
        <v>0</v>
      </c>
      <c r="U22" s="2">
        <f>U21/F22</f>
        <v>0.4891304347826087</v>
      </c>
      <c r="V22" s="1"/>
      <c r="W22" s="1">
        <f>R22+W21</f>
        <v>1</v>
      </c>
      <c r="X22" s="1">
        <f>S22+X21</f>
        <v>0</v>
      </c>
      <c r="Y22" s="1">
        <f>T22+Y21</f>
        <v>0</v>
      </c>
      <c r="Z22" s="2">
        <f>Z21/F22</f>
        <v>0.4891304347826087</v>
      </c>
      <c r="AA22" s="1"/>
      <c r="AB22" s="1">
        <f>W22+AB21</f>
        <v>1</v>
      </c>
      <c r="AC22" s="1">
        <f>X22+AC21</f>
        <v>8</v>
      </c>
      <c r="AD22" s="1">
        <f>Y22+AD21</f>
        <v>1</v>
      </c>
      <c r="AE22" s="2">
        <f>AE21/F22</f>
        <v>0.58695652173913049</v>
      </c>
      <c r="AF22" s="1"/>
      <c r="AG22" s="1">
        <f>AB22+AG21</f>
        <v>1</v>
      </c>
      <c r="AH22" s="1">
        <f>AC22+AH21</f>
        <v>8</v>
      </c>
      <c r="AI22" s="1">
        <f>AD22+AI21</f>
        <v>1</v>
      </c>
      <c r="AJ22" s="2">
        <f>AJ21/F22</f>
        <v>0.58695652173913049</v>
      </c>
      <c r="AK22" s="1"/>
      <c r="AL22" s="1">
        <f>AG22+AL21</f>
        <v>1</v>
      </c>
      <c r="AM22" s="1">
        <f>AH22+AM21</f>
        <v>8</v>
      </c>
      <c r="AN22" s="1">
        <f>AI22+AN21</f>
        <v>1</v>
      </c>
      <c r="AO22" s="2">
        <f>AO21/F22</f>
        <v>0.58695652173913049</v>
      </c>
      <c r="AP22" s="1"/>
      <c r="AQ22" s="1">
        <f>SUM(AL22+AQ18)</f>
        <v>1</v>
      </c>
      <c r="AR22" s="1">
        <f>SUM(AM22+AR18)</f>
        <v>8</v>
      </c>
      <c r="AS22" s="1">
        <f>SUM(AN22+AS18)</f>
        <v>1</v>
      </c>
      <c r="AT22" s="2">
        <f>AT21/F22</f>
        <v>0.58695652173913049</v>
      </c>
      <c r="AU22" s="1"/>
      <c r="AV22" s="1">
        <f>SUM(AQ22+AV18)</f>
        <v>1</v>
      </c>
      <c r="AW22" s="1">
        <f>SUM(AR22+AW18)</f>
        <v>8</v>
      </c>
      <c r="AX22" s="1">
        <f>SUM(AS22+AX18)</f>
        <v>1</v>
      </c>
      <c r="AY22" s="2">
        <f>AY21/F22</f>
        <v>0.58695652173913049</v>
      </c>
      <c r="AZ22" s="1"/>
      <c r="BA22" s="1">
        <f>SUM(AV22+BA18)</f>
        <v>1</v>
      </c>
      <c r="BB22" s="1">
        <f>SUM(AW22+BB18)</f>
        <v>8</v>
      </c>
      <c r="BC22" s="1">
        <f>SUM(AX22+BC18)</f>
        <v>1</v>
      </c>
      <c r="BD22" s="2">
        <f>BD21/F22</f>
        <v>0.58695652173913049</v>
      </c>
      <c r="BE22" s="1"/>
      <c r="BF22" s="1">
        <f>SUM(BA22+BF18)</f>
        <v>1</v>
      </c>
      <c r="BG22" s="1">
        <f>SUM(BB22+BG18)</f>
        <v>8</v>
      </c>
      <c r="BH22" s="1">
        <f>SUM(BC22+BH18)</f>
        <v>1</v>
      </c>
      <c r="BI22" s="2">
        <f>BI21/F22</f>
        <v>0.58695652173913049</v>
      </c>
      <c r="BJ22" s="1"/>
      <c r="BK22" s="1">
        <f>SUM(BF22+BK18)</f>
        <v>1</v>
      </c>
      <c r="BL22" s="1">
        <f>SUM(BG22+BL18)</f>
        <v>8</v>
      </c>
      <c r="BM22" s="1">
        <f>SUM(BH22+BM18)</f>
        <v>1</v>
      </c>
      <c r="BN22" s="2">
        <f>BN21/F22</f>
        <v>0.58695652173913049</v>
      </c>
      <c r="BO22" s="1"/>
      <c r="BP22" s="1">
        <f>SUM(BK22+BP18)</f>
        <v>1</v>
      </c>
      <c r="BQ22" s="1">
        <f>SUM(BL22+BQ18)</f>
        <v>8</v>
      </c>
      <c r="BR22" s="1">
        <f>SUM(BM22+BR18)</f>
        <v>1</v>
      </c>
      <c r="BS22" s="2">
        <f>BS21/F22</f>
        <v>0.58695652173913049</v>
      </c>
    </row>
    <row r="23" spans="1:71" x14ac:dyDescent="0.25">
      <c r="A23" s="4"/>
      <c r="B23" s="4"/>
      <c r="C23" s="4"/>
      <c r="D23" s="4"/>
      <c r="E23" s="4"/>
      <c r="F23" s="4"/>
      <c r="G23" s="4"/>
      <c r="H23" s="77"/>
      <c r="I23" s="77"/>
      <c r="J23" s="77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</row>
    <row r="24" spans="1:71" x14ac:dyDescent="0.25">
      <c r="A24" s="4"/>
      <c r="B24" s="4"/>
      <c r="C24" s="4"/>
      <c r="D24" s="4"/>
      <c r="E24" s="4"/>
      <c r="F24" s="4"/>
      <c r="G24" s="4"/>
      <c r="H24" s="77"/>
      <c r="I24" s="77"/>
      <c r="J24" s="77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</row>
  </sheetData>
  <mergeCells count="12">
    <mergeCell ref="BO1:BS1"/>
    <mergeCell ref="AK1:AO1"/>
    <mergeCell ref="M1:P1"/>
    <mergeCell ref="Q1:U1"/>
    <mergeCell ref="V1:Z1"/>
    <mergeCell ref="AA1:AE1"/>
    <mergeCell ref="AF1:AJ1"/>
    <mergeCell ref="AP1:AT1"/>
    <mergeCell ref="AU1:AY1"/>
    <mergeCell ref="AZ1:BD1"/>
    <mergeCell ref="BE1:BI1"/>
    <mergeCell ref="BJ1:BN1"/>
  </mergeCells>
  <phoneticPr fontId="9" type="noConversion"/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BS18"/>
  <sheetViews>
    <sheetView zoomScale="150" zoomScaleNormal="150" zoomScaleSheetLayoutView="150" workbookViewId="0">
      <pane xSplit="12" ySplit="2" topLeftCell="AO3" activePane="bottomRight" state="frozen"/>
      <selection activeCell="A19" sqref="A19:XFD48"/>
      <selection pane="topRight" activeCell="A19" sqref="A19:XFD48"/>
      <selection pane="bottomLeft" activeCell="A19" sqref="A19:XFD48"/>
      <selection pane="bottomRight" activeCell="AQ16" sqref="AQ16"/>
    </sheetView>
  </sheetViews>
  <sheetFormatPr defaultColWidth="8.85546875" defaultRowHeight="15" x14ac:dyDescent="0.25"/>
  <cols>
    <col min="1" max="1" width="10.42578125" bestFit="1" customWidth="1"/>
    <col min="2" max="2" width="16.7109375" bestFit="1" customWidth="1"/>
    <col min="3" max="3" width="4.42578125" customWidth="1"/>
    <col min="4" max="4" width="6.42578125" hidden="1" customWidth="1"/>
    <col min="5" max="5" width="5.42578125" customWidth="1"/>
    <col min="6" max="6" width="5.140625" bestFit="1" customWidth="1"/>
    <col min="7" max="7" width="8.28515625" bestFit="1" customWidth="1"/>
    <col min="8" max="8" width="5.140625" style="80" customWidth="1"/>
    <col min="9" max="9" width="8" style="80" customWidth="1"/>
    <col min="10" max="10" width="5" style="80" customWidth="1"/>
    <col min="11" max="11" width="5.42578125" customWidth="1"/>
    <col min="12" max="12" width="8.28515625" bestFit="1" customWidth="1"/>
    <col min="13" max="15" width="3" customWidth="1"/>
    <col min="16" max="16" width="7" customWidth="1"/>
    <col min="17" max="17" width="3.85546875" customWidth="1"/>
    <col min="18" max="20" width="3" customWidth="1"/>
    <col min="21" max="21" width="7.140625" customWidth="1"/>
    <col min="22" max="25" width="3" customWidth="1"/>
    <col min="26" max="26" width="7.140625" customWidth="1"/>
    <col min="27" max="30" width="3" customWidth="1"/>
    <col min="31" max="31" width="7.140625" customWidth="1"/>
    <col min="32" max="35" width="3" customWidth="1"/>
    <col min="36" max="36" width="7.140625" customWidth="1"/>
    <col min="37" max="40" width="3" customWidth="1"/>
    <col min="41" max="41" width="7.140625" customWidth="1"/>
    <col min="42" max="45" width="3" customWidth="1"/>
    <col min="46" max="46" width="7.140625" customWidth="1"/>
    <col min="47" max="50" width="3" customWidth="1"/>
    <col min="51" max="51" width="8" bestFit="1" customWidth="1"/>
    <col min="52" max="55" width="3" customWidth="1"/>
    <col min="56" max="56" width="8.140625" customWidth="1"/>
    <col min="57" max="58" width="3" customWidth="1"/>
    <col min="59" max="59" width="4.28515625" customWidth="1"/>
    <col min="60" max="60" width="3" customWidth="1"/>
    <col min="61" max="61" width="8" bestFit="1" customWidth="1"/>
    <col min="62" max="63" width="3" customWidth="1"/>
    <col min="64" max="64" width="4" customWidth="1"/>
    <col min="65" max="65" width="3" customWidth="1"/>
    <col min="66" max="66" width="8" bestFit="1" customWidth="1"/>
    <col min="67" max="68" width="3" customWidth="1"/>
    <col min="69" max="69" width="3.7109375" customWidth="1"/>
    <col min="70" max="70" width="3" customWidth="1"/>
    <col min="71" max="71" width="8" customWidth="1"/>
  </cols>
  <sheetData>
    <row r="1" spans="1:71" x14ac:dyDescent="0.25">
      <c r="A1" s="33"/>
      <c r="B1" s="33"/>
      <c r="C1" s="33"/>
      <c r="D1" s="33"/>
      <c r="E1" s="33"/>
      <c r="F1" s="33"/>
      <c r="G1" s="33"/>
      <c r="H1" s="78"/>
      <c r="I1" s="78"/>
      <c r="J1" s="78"/>
      <c r="K1" s="33"/>
      <c r="L1" s="33"/>
      <c r="M1" s="279" t="s">
        <v>320</v>
      </c>
      <c r="N1" s="280"/>
      <c r="O1" s="280"/>
      <c r="P1" s="281"/>
      <c r="Q1" s="279" t="s">
        <v>121</v>
      </c>
      <c r="R1" s="280"/>
      <c r="S1" s="280"/>
      <c r="T1" s="280"/>
      <c r="U1" s="281"/>
      <c r="V1" s="279" t="s">
        <v>276</v>
      </c>
      <c r="W1" s="280"/>
      <c r="X1" s="280"/>
      <c r="Y1" s="280"/>
      <c r="Z1" s="281"/>
      <c r="AA1" s="279" t="s">
        <v>135</v>
      </c>
      <c r="AB1" s="280"/>
      <c r="AC1" s="280"/>
      <c r="AD1" s="280"/>
      <c r="AE1" s="281"/>
      <c r="AF1" s="279" t="s">
        <v>136</v>
      </c>
      <c r="AG1" s="280"/>
      <c r="AH1" s="280"/>
      <c r="AI1" s="280"/>
      <c r="AJ1" s="281"/>
      <c r="AK1" s="279" t="s">
        <v>70</v>
      </c>
      <c r="AL1" s="280"/>
      <c r="AM1" s="280"/>
      <c r="AN1" s="280"/>
      <c r="AO1" s="281"/>
      <c r="AP1" s="279" t="s">
        <v>71</v>
      </c>
      <c r="AQ1" s="280"/>
      <c r="AR1" s="280"/>
      <c r="AS1" s="280"/>
      <c r="AT1" s="281"/>
      <c r="AU1" s="279" t="s">
        <v>48</v>
      </c>
      <c r="AV1" s="280"/>
      <c r="AW1" s="280"/>
      <c r="AX1" s="280"/>
      <c r="AY1" s="281"/>
      <c r="AZ1" s="279" t="s">
        <v>49</v>
      </c>
      <c r="BA1" s="280"/>
      <c r="BB1" s="280"/>
      <c r="BC1" s="280"/>
      <c r="BD1" s="281"/>
      <c r="BE1" s="279" t="s">
        <v>43</v>
      </c>
      <c r="BF1" s="280"/>
      <c r="BG1" s="280"/>
      <c r="BH1" s="280"/>
      <c r="BI1" s="281"/>
      <c r="BJ1" s="279" t="s">
        <v>212</v>
      </c>
      <c r="BK1" s="280"/>
      <c r="BL1" s="280"/>
      <c r="BM1" s="280"/>
      <c r="BN1" s="281"/>
      <c r="BO1" s="279" t="s">
        <v>300</v>
      </c>
      <c r="BP1" s="280"/>
      <c r="BQ1" s="280"/>
      <c r="BR1" s="280"/>
      <c r="BS1" s="281"/>
    </row>
    <row r="2" spans="1:71" ht="45.75" thickBot="1" x14ac:dyDescent="0.3">
      <c r="A2" s="6" t="s">
        <v>51</v>
      </c>
      <c r="B2" s="6" t="s">
        <v>9</v>
      </c>
      <c r="C2" s="6" t="s">
        <v>60</v>
      </c>
      <c r="D2" s="6" t="s">
        <v>61</v>
      </c>
      <c r="E2" s="73" t="s">
        <v>339</v>
      </c>
      <c r="F2" s="7" t="s">
        <v>154</v>
      </c>
      <c r="G2" s="7" t="s">
        <v>138</v>
      </c>
      <c r="H2" s="79" t="s">
        <v>338</v>
      </c>
      <c r="I2" s="79" t="s">
        <v>337</v>
      </c>
      <c r="J2" s="79" t="s">
        <v>139</v>
      </c>
      <c r="K2" s="6" t="s">
        <v>255</v>
      </c>
      <c r="L2" s="6" t="s">
        <v>165</v>
      </c>
      <c r="M2" s="7" t="s">
        <v>192</v>
      </c>
      <c r="N2" s="7" t="s">
        <v>193</v>
      </c>
      <c r="O2" s="7" t="s">
        <v>108</v>
      </c>
      <c r="P2" s="7" t="s">
        <v>109</v>
      </c>
      <c r="Q2" s="7" t="s">
        <v>110</v>
      </c>
      <c r="R2" s="7" t="s">
        <v>192</v>
      </c>
      <c r="S2" s="7" t="s">
        <v>193</v>
      </c>
      <c r="T2" s="7" t="s">
        <v>108</v>
      </c>
      <c r="U2" s="7" t="s">
        <v>109</v>
      </c>
      <c r="V2" s="7" t="s">
        <v>110</v>
      </c>
      <c r="W2" s="7" t="s">
        <v>192</v>
      </c>
      <c r="X2" s="7" t="s">
        <v>193</v>
      </c>
      <c r="Y2" s="7" t="s">
        <v>108</v>
      </c>
      <c r="Z2" s="7" t="s">
        <v>109</v>
      </c>
      <c r="AA2" s="7" t="s">
        <v>110</v>
      </c>
      <c r="AB2" s="7" t="s">
        <v>192</v>
      </c>
      <c r="AC2" s="7" t="s">
        <v>193</v>
      </c>
      <c r="AD2" s="7" t="s">
        <v>108</v>
      </c>
      <c r="AE2" s="7" t="s">
        <v>109</v>
      </c>
      <c r="AF2" s="7" t="s">
        <v>110</v>
      </c>
      <c r="AG2" s="7" t="s">
        <v>192</v>
      </c>
      <c r="AH2" s="7" t="s">
        <v>193</v>
      </c>
      <c r="AI2" s="7" t="s">
        <v>108</v>
      </c>
      <c r="AJ2" s="7" t="s">
        <v>109</v>
      </c>
      <c r="AK2" s="7" t="s">
        <v>110</v>
      </c>
      <c r="AL2" s="7" t="s">
        <v>192</v>
      </c>
      <c r="AM2" s="7" t="s">
        <v>193</v>
      </c>
      <c r="AN2" s="7" t="s">
        <v>108</v>
      </c>
      <c r="AO2" s="7" t="s">
        <v>109</v>
      </c>
      <c r="AP2" s="7" t="s">
        <v>110</v>
      </c>
      <c r="AQ2" s="7" t="s">
        <v>192</v>
      </c>
      <c r="AR2" s="7" t="s">
        <v>193</v>
      </c>
      <c r="AS2" s="7" t="s">
        <v>108</v>
      </c>
      <c r="AT2" s="7" t="s">
        <v>109</v>
      </c>
      <c r="AU2" s="7" t="s">
        <v>110</v>
      </c>
      <c r="AV2" s="7" t="s">
        <v>192</v>
      </c>
      <c r="AW2" s="7" t="s">
        <v>193</v>
      </c>
      <c r="AX2" s="7" t="s">
        <v>108</v>
      </c>
      <c r="AY2" s="7" t="s">
        <v>109</v>
      </c>
      <c r="AZ2" s="7" t="s">
        <v>110</v>
      </c>
      <c r="BA2" s="7" t="s">
        <v>192</v>
      </c>
      <c r="BB2" s="7" t="s">
        <v>193</v>
      </c>
      <c r="BC2" s="7" t="s">
        <v>108</v>
      </c>
      <c r="BD2" s="7" t="s">
        <v>109</v>
      </c>
      <c r="BE2" s="7" t="s">
        <v>110</v>
      </c>
      <c r="BF2" s="7" t="s">
        <v>192</v>
      </c>
      <c r="BG2" s="7" t="s">
        <v>193</v>
      </c>
      <c r="BH2" s="7" t="s">
        <v>108</v>
      </c>
      <c r="BI2" s="7" t="s">
        <v>109</v>
      </c>
      <c r="BJ2" s="7" t="s">
        <v>110</v>
      </c>
      <c r="BK2" s="7" t="s">
        <v>192</v>
      </c>
      <c r="BL2" s="7" t="s">
        <v>193</v>
      </c>
      <c r="BM2" s="7" t="s">
        <v>108</v>
      </c>
      <c r="BN2" s="7" t="s">
        <v>109</v>
      </c>
      <c r="BO2" s="7" t="s">
        <v>110</v>
      </c>
      <c r="BP2" s="7" t="s">
        <v>192</v>
      </c>
      <c r="BQ2" s="7" t="s">
        <v>193</v>
      </c>
      <c r="BR2" s="7" t="s">
        <v>108</v>
      </c>
      <c r="BS2" s="7" t="s">
        <v>109</v>
      </c>
    </row>
    <row r="3" spans="1:71" x14ac:dyDescent="0.25">
      <c r="A3" s="3" t="s">
        <v>204</v>
      </c>
      <c r="B3" s="4"/>
      <c r="C3" s="4"/>
      <c r="D3" s="4"/>
      <c r="E3" s="4"/>
      <c r="F3" s="4"/>
      <c r="G3" s="5"/>
      <c r="H3" s="77"/>
      <c r="I3" s="77"/>
      <c r="J3" s="81"/>
      <c r="K3" s="8">
        <v>2023</v>
      </c>
      <c r="L3" s="8">
        <v>2023</v>
      </c>
      <c r="M3" s="8"/>
      <c r="N3" s="8"/>
      <c r="O3" s="8"/>
      <c r="P3" s="77">
        <f>+H3</f>
        <v>0</v>
      </c>
      <c r="Q3" s="8"/>
      <c r="R3" s="8"/>
      <c r="S3" s="8"/>
      <c r="T3" s="8"/>
      <c r="U3" s="1">
        <f>SUM(P3:T3)</f>
        <v>0</v>
      </c>
      <c r="V3" s="8"/>
      <c r="W3" s="8"/>
      <c r="X3" s="8"/>
      <c r="Y3" s="8"/>
      <c r="Z3" s="1">
        <f>SUM(U3:Y3)</f>
        <v>0</v>
      </c>
      <c r="AA3" s="8"/>
      <c r="AB3" s="8"/>
      <c r="AC3" s="8"/>
      <c r="AD3" s="8"/>
      <c r="AE3" s="1">
        <f>SUM(Z3:AD3)</f>
        <v>0</v>
      </c>
      <c r="AF3" s="8"/>
      <c r="AG3" s="8"/>
      <c r="AH3" s="8"/>
      <c r="AI3" s="8"/>
      <c r="AJ3" s="1">
        <f>SUM(AE3:AI3)</f>
        <v>0</v>
      </c>
      <c r="AK3" s="8"/>
      <c r="AL3" s="8"/>
      <c r="AM3" s="8"/>
      <c r="AN3" s="8"/>
      <c r="AO3" s="1">
        <f>SUM(AJ3:AN3)</f>
        <v>0</v>
      </c>
      <c r="AP3" s="8"/>
      <c r="AQ3" s="8"/>
      <c r="AR3" s="8"/>
      <c r="AS3" s="8"/>
      <c r="AT3" s="1">
        <f>SUM(AO3:AS3)</f>
        <v>0</v>
      </c>
      <c r="AU3" s="8"/>
      <c r="AV3" s="8"/>
      <c r="AW3" s="8"/>
      <c r="AX3" s="8"/>
      <c r="AY3" s="1">
        <f>SUM(AT3:AX3)</f>
        <v>0</v>
      </c>
      <c r="AZ3" s="8"/>
      <c r="BA3" s="8"/>
      <c r="BB3" s="8"/>
      <c r="BC3" s="8"/>
      <c r="BD3" s="1">
        <f>SUM(AY3:BC3)</f>
        <v>0</v>
      </c>
      <c r="BE3" s="8"/>
      <c r="BF3" s="8"/>
      <c r="BG3" s="8"/>
      <c r="BH3" s="8"/>
      <c r="BI3" s="1">
        <f>SUM(BD3:BH3)</f>
        <v>0</v>
      </c>
      <c r="BJ3" s="8"/>
      <c r="BK3" s="8"/>
      <c r="BL3" s="8"/>
      <c r="BM3" s="8"/>
      <c r="BN3" s="1">
        <f>SUM(BI3:BM3)</f>
        <v>0</v>
      </c>
      <c r="BO3" s="8"/>
      <c r="BP3" s="8"/>
      <c r="BQ3" s="8"/>
      <c r="BR3" s="8"/>
      <c r="BS3" s="1">
        <f>SUM(BN3:BR3)</f>
        <v>0</v>
      </c>
    </row>
    <row r="4" spans="1:71" x14ac:dyDescent="0.25">
      <c r="A4" s="1"/>
      <c r="B4" s="138" t="s">
        <v>171</v>
      </c>
      <c r="C4" s="1">
        <v>2</v>
      </c>
      <c r="D4" s="18">
        <v>7026</v>
      </c>
      <c r="E4" s="1">
        <v>57</v>
      </c>
      <c r="F4" s="1"/>
      <c r="G4" s="5">
        <f>$BS4/E4</f>
        <v>0.61403508771929827</v>
      </c>
      <c r="H4" s="77">
        <v>5</v>
      </c>
      <c r="I4" s="77">
        <f>+H4+J4</f>
        <v>5</v>
      </c>
      <c r="J4" s="82"/>
      <c r="K4" s="8">
        <v>2023</v>
      </c>
      <c r="L4" s="8">
        <v>2023</v>
      </c>
      <c r="M4" s="9"/>
      <c r="N4" s="9"/>
      <c r="O4" s="9"/>
      <c r="P4" s="72">
        <f>H4+SUM(M4:O4)</f>
        <v>5</v>
      </c>
      <c r="Q4" s="9"/>
      <c r="R4" s="9"/>
      <c r="S4" s="9"/>
      <c r="T4" s="9"/>
      <c r="U4" s="1">
        <f>SUM(P4:T4)</f>
        <v>5</v>
      </c>
      <c r="V4" s="9"/>
      <c r="W4" s="9"/>
      <c r="X4" s="9"/>
      <c r="Y4" s="9"/>
      <c r="Z4" s="1">
        <f>SUM(U4:Y4)</f>
        <v>5</v>
      </c>
      <c r="AA4" s="9"/>
      <c r="AB4" s="9"/>
      <c r="AC4" s="9">
        <v>30</v>
      </c>
      <c r="AD4" s="9"/>
      <c r="AE4" s="1">
        <f>SUM(Z4:AD4)</f>
        <v>35</v>
      </c>
      <c r="AF4" s="9"/>
      <c r="AG4" s="9"/>
      <c r="AH4" s="9"/>
      <c r="AI4" s="9"/>
      <c r="AJ4" s="1">
        <f>SUM(AE4:AI4)</f>
        <v>35</v>
      </c>
      <c r="AK4" s="9"/>
      <c r="AL4" s="9"/>
      <c r="AM4" s="9"/>
      <c r="AN4" s="9"/>
      <c r="AO4" s="1">
        <f>SUM(AJ4:AN4)</f>
        <v>35</v>
      </c>
      <c r="AP4" s="9"/>
      <c r="AQ4" s="9"/>
      <c r="AR4" s="9"/>
      <c r="AS4" s="9"/>
      <c r="AT4" s="1">
        <f>SUM(AO4:AS4)</f>
        <v>35</v>
      </c>
      <c r="AU4" s="9"/>
      <c r="AV4" s="9"/>
      <c r="AW4" s="9"/>
      <c r="AX4" s="9"/>
      <c r="AY4" s="1">
        <f>SUM(AT4:AX4)</f>
        <v>35</v>
      </c>
      <c r="AZ4" s="9"/>
      <c r="BA4" s="9"/>
      <c r="BB4" s="9"/>
      <c r="BC4" s="9"/>
      <c r="BD4" s="1">
        <f>SUM(AY4:BC4)</f>
        <v>35</v>
      </c>
      <c r="BE4" s="9"/>
      <c r="BF4" s="9"/>
      <c r="BG4" s="9"/>
      <c r="BH4" s="9"/>
      <c r="BI4" s="1">
        <f>SUM(BD4:BH4)</f>
        <v>35</v>
      </c>
      <c r="BJ4" s="9"/>
      <c r="BK4" s="9"/>
      <c r="BL4" s="9"/>
      <c r="BM4" s="9"/>
      <c r="BN4" s="1">
        <f>SUM(BI4:BM4)</f>
        <v>35</v>
      </c>
      <c r="BO4" s="9"/>
      <c r="BP4" s="9"/>
      <c r="BQ4" s="9"/>
      <c r="BR4" s="9"/>
      <c r="BS4" s="1">
        <f>SUM(BN4:BR4)</f>
        <v>35</v>
      </c>
    </row>
    <row r="5" spans="1:71" x14ac:dyDescent="0.25">
      <c r="A5" s="1"/>
      <c r="B5" s="1" t="s">
        <v>105</v>
      </c>
      <c r="C5" s="1">
        <v>3</v>
      </c>
      <c r="D5" s="18">
        <v>1650</v>
      </c>
      <c r="E5" s="11">
        <v>17</v>
      </c>
      <c r="F5" s="1"/>
      <c r="G5" s="5">
        <f t="shared" ref="G5:G7" si="0">$BS5/E5</f>
        <v>0.29411764705882354</v>
      </c>
      <c r="H5" s="77">
        <v>5</v>
      </c>
      <c r="I5" s="77">
        <f>+H5+J5</f>
        <v>5</v>
      </c>
      <c r="J5" s="82"/>
      <c r="K5" s="8">
        <v>2023</v>
      </c>
      <c r="L5" s="8">
        <v>2023</v>
      </c>
      <c r="M5" s="9"/>
      <c r="N5" s="9"/>
      <c r="O5" s="9"/>
      <c r="P5" s="72">
        <f>H5+SUM(M5:O5)</f>
        <v>5</v>
      </c>
      <c r="Q5" s="9"/>
      <c r="R5" s="9"/>
      <c r="S5" s="9"/>
      <c r="T5" s="9"/>
      <c r="U5" s="1">
        <f>SUM(P5:T5)</f>
        <v>5</v>
      </c>
      <c r="V5" s="9"/>
      <c r="W5" s="9"/>
      <c r="X5" s="9"/>
      <c r="Y5" s="9"/>
      <c r="Z5" s="1">
        <f>SUM(U5:Y5)</f>
        <v>5</v>
      </c>
      <c r="AA5" s="9"/>
      <c r="AB5" s="9"/>
      <c r="AC5" s="9"/>
      <c r="AD5" s="9"/>
      <c r="AE5" s="1">
        <f>SUM(Z5:AD5)</f>
        <v>5</v>
      </c>
      <c r="AF5" s="9"/>
      <c r="AG5" s="9"/>
      <c r="AH5" s="9"/>
      <c r="AI5" s="9"/>
      <c r="AJ5" s="1">
        <f>SUM(AE5:AI5)</f>
        <v>5</v>
      </c>
      <c r="AK5" s="9"/>
      <c r="AL5" s="9"/>
      <c r="AM5" s="9"/>
      <c r="AN5" s="9"/>
      <c r="AO5" s="1">
        <f>SUM(AJ5:AN5)</f>
        <v>5</v>
      </c>
      <c r="AP5" s="9"/>
      <c r="AQ5" s="9"/>
      <c r="AR5" s="9"/>
      <c r="AS5" s="9"/>
      <c r="AT5" s="1">
        <f>SUM(AO5:AS5)</f>
        <v>5</v>
      </c>
      <c r="AU5" s="9"/>
      <c r="AV5" s="9"/>
      <c r="AW5" s="9"/>
      <c r="AX5" s="9"/>
      <c r="AY5" s="1">
        <f>SUM(AT5:AX5)</f>
        <v>5</v>
      </c>
      <c r="AZ5" s="9"/>
      <c r="BA5" s="9"/>
      <c r="BB5" s="9"/>
      <c r="BC5" s="9"/>
      <c r="BD5" s="1">
        <f>SUM(AY5:BC5)</f>
        <v>5</v>
      </c>
      <c r="BE5" s="9"/>
      <c r="BF5" s="9"/>
      <c r="BG5" s="9"/>
      <c r="BH5" s="9"/>
      <c r="BI5" s="1">
        <f>SUM(BD5:BH5)</f>
        <v>5</v>
      </c>
      <c r="BJ5" s="9"/>
      <c r="BK5" s="9"/>
      <c r="BL5" s="9"/>
      <c r="BM5" s="9"/>
      <c r="BN5" s="1">
        <f>SUM(BI5:BM5)</f>
        <v>5</v>
      </c>
      <c r="BO5" s="9"/>
      <c r="BP5" s="9"/>
      <c r="BQ5" s="9"/>
      <c r="BR5" s="9"/>
      <c r="BS5" s="1">
        <f>SUM(BN5:BR5)</f>
        <v>5</v>
      </c>
    </row>
    <row r="6" spans="1:71" x14ac:dyDescent="0.25">
      <c r="A6" s="1"/>
      <c r="B6" s="1" t="s">
        <v>56</v>
      </c>
      <c r="C6" s="1">
        <v>6</v>
      </c>
      <c r="D6" s="18">
        <v>8773</v>
      </c>
      <c r="E6" s="11">
        <v>62</v>
      </c>
      <c r="F6" s="1"/>
      <c r="G6" s="5">
        <f t="shared" si="0"/>
        <v>0.19354838709677419</v>
      </c>
      <c r="H6" s="77">
        <v>12</v>
      </c>
      <c r="I6" s="77">
        <f>+H6+J6</f>
        <v>12</v>
      </c>
      <c r="J6" s="82"/>
      <c r="K6" s="8">
        <v>2023</v>
      </c>
      <c r="L6" s="8">
        <v>2023</v>
      </c>
      <c r="M6" s="9"/>
      <c r="N6" s="9"/>
      <c r="O6" s="9"/>
      <c r="P6" s="72">
        <f>H6+SUM(M6:O6)</f>
        <v>12</v>
      </c>
      <c r="Q6" s="9"/>
      <c r="R6" s="9"/>
      <c r="S6" s="9"/>
      <c r="T6" s="9"/>
      <c r="U6" s="1">
        <f>SUM(P6:T6)</f>
        <v>12</v>
      </c>
      <c r="V6" s="9"/>
      <c r="W6" s="9"/>
      <c r="X6" s="9"/>
      <c r="Y6" s="9"/>
      <c r="Z6" s="1">
        <f>SUM(U6:Y6)</f>
        <v>12</v>
      </c>
      <c r="AA6" s="9"/>
      <c r="AB6" s="9"/>
      <c r="AC6" s="9"/>
      <c r="AD6" s="9"/>
      <c r="AE6" s="1">
        <f>SUM(Z6:AD6)</f>
        <v>12</v>
      </c>
      <c r="AF6" s="9"/>
      <c r="AG6" s="9"/>
      <c r="AH6" s="9"/>
      <c r="AI6" s="9"/>
      <c r="AJ6" s="1">
        <f>SUM(AE6:AI6)</f>
        <v>12</v>
      </c>
      <c r="AK6" s="9"/>
      <c r="AL6" s="9"/>
      <c r="AM6" s="9"/>
      <c r="AN6" s="9"/>
      <c r="AO6" s="1">
        <f>SUM(AJ6:AN6)</f>
        <v>12</v>
      </c>
      <c r="AP6" s="9"/>
      <c r="AQ6" s="9"/>
      <c r="AR6" s="9"/>
      <c r="AS6" s="9"/>
      <c r="AT6" s="1">
        <f>SUM(AO6:AS6)</f>
        <v>12</v>
      </c>
      <c r="AU6" s="9"/>
      <c r="AV6" s="9"/>
      <c r="AW6" s="9"/>
      <c r="AX6" s="9"/>
      <c r="AY6" s="1">
        <f>SUM(AT6:AX6)</f>
        <v>12</v>
      </c>
      <c r="AZ6" s="9"/>
      <c r="BA6" s="9"/>
      <c r="BB6" s="9"/>
      <c r="BC6" s="9"/>
      <c r="BD6" s="1">
        <f>SUM(AY6:BC6)</f>
        <v>12</v>
      </c>
      <c r="BE6" s="9"/>
      <c r="BF6" s="9"/>
      <c r="BG6" s="9"/>
      <c r="BH6" s="9"/>
      <c r="BI6" s="1">
        <f>SUM(BD6:BH6)</f>
        <v>12</v>
      </c>
      <c r="BJ6" s="9"/>
      <c r="BK6" s="9"/>
      <c r="BL6" s="9"/>
      <c r="BM6" s="9"/>
      <c r="BN6" s="1">
        <f>SUM(BI6:BM6)</f>
        <v>12</v>
      </c>
      <c r="BO6" s="9"/>
      <c r="BP6" s="9"/>
      <c r="BQ6" s="9"/>
      <c r="BR6" s="9"/>
      <c r="BS6" s="1">
        <f>SUM(BN6:BR6)</f>
        <v>12</v>
      </c>
    </row>
    <row r="7" spans="1:71" x14ac:dyDescent="0.25">
      <c r="A7" s="1"/>
      <c r="B7" s="1" t="s">
        <v>58</v>
      </c>
      <c r="C7" s="1">
        <v>7</v>
      </c>
      <c r="D7" s="18" t="s">
        <v>169</v>
      </c>
      <c r="E7" s="11">
        <v>40</v>
      </c>
      <c r="F7" s="1"/>
      <c r="G7" s="5">
        <f t="shared" si="0"/>
        <v>0.45</v>
      </c>
      <c r="H7" s="77">
        <v>18</v>
      </c>
      <c r="I7" s="77">
        <f>+H7+J7</f>
        <v>18</v>
      </c>
      <c r="J7" s="82"/>
      <c r="K7" s="8">
        <v>2023</v>
      </c>
      <c r="L7" s="8">
        <v>2023</v>
      </c>
      <c r="M7" s="9"/>
      <c r="N7" s="9"/>
      <c r="O7" s="9"/>
      <c r="P7" s="72">
        <f>H7+SUM(M7:O7)</f>
        <v>18</v>
      </c>
      <c r="Q7" s="9"/>
      <c r="R7" s="9"/>
      <c r="S7" s="9"/>
      <c r="T7" s="9"/>
      <c r="U7" s="1">
        <f>SUM(P7:T7)</f>
        <v>18</v>
      </c>
      <c r="V7" s="9"/>
      <c r="W7" s="9"/>
      <c r="X7" s="9"/>
      <c r="Y7" s="9"/>
      <c r="Z7" s="1">
        <f>SUM(U7:Y7)</f>
        <v>18</v>
      </c>
      <c r="AA7" s="9"/>
      <c r="AB7" s="9"/>
      <c r="AC7" s="9"/>
      <c r="AD7" s="9"/>
      <c r="AE7" s="1">
        <f>SUM(Z7:AD7)</f>
        <v>18</v>
      </c>
      <c r="AF7" s="9"/>
      <c r="AG7" s="9"/>
      <c r="AH7" s="9"/>
      <c r="AI7" s="9"/>
      <c r="AJ7" s="1">
        <f>SUM(AE7:AI7)</f>
        <v>18</v>
      </c>
      <c r="AK7" s="9"/>
      <c r="AL7" s="9"/>
      <c r="AM7" s="9"/>
      <c r="AN7" s="9"/>
      <c r="AO7" s="1">
        <f>SUM(AJ7:AN7)</f>
        <v>18</v>
      </c>
      <c r="AP7" s="9"/>
      <c r="AQ7" s="9"/>
      <c r="AR7" s="9"/>
      <c r="AS7" s="9"/>
      <c r="AT7" s="1">
        <f>SUM(AO7:AS7)</f>
        <v>18</v>
      </c>
      <c r="AU7" s="9"/>
      <c r="AV7" s="9"/>
      <c r="AW7" s="9"/>
      <c r="AX7" s="9"/>
      <c r="AY7" s="1">
        <f>SUM(AT7:AX7)</f>
        <v>18</v>
      </c>
      <c r="AZ7" s="9"/>
      <c r="BA7" s="9"/>
      <c r="BB7" s="9"/>
      <c r="BC7" s="9"/>
      <c r="BD7" s="1">
        <f>SUM(AY7:BC7)</f>
        <v>18</v>
      </c>
      <c r="BE7" s="9"/>
      <c r="BF7" s="9"/>
      <c r="BG7" s="9"/>
      <c r="BH7" s="9"/>
      <c r="BI7" s="1">
        <f>SUM(BD7:BH7)</f>
        <v>18</v>
      </c>
      <c r="BJ7" s="9"/>
      <c r="BK7" s="9"/>
      <c r="BL7" s="9"/>
      <c r="BM7" s="9"/>
      <c r="BN7" s="1">
        <f>SUM(BI7:BM7)</f>
        <v>18</v>
      </c>
      <c r="BO7" s="9"/>
      <c r="BP7" s="9"/>
      <c r="BQ7" s="9"/>
      <c r="BR7" s="9"/>
      <c r="BS7" s="1">
        <f>SUM(BN7:BR7)</f>
        <v>18</v>
      </c>
    </row>
    <row r="8" spans="1:71" x14ac:dyDescent="0.25">
      <c r="A8" s="1"/>
      <c r="B8" s="1"/>
      <c r="C8" s="1"/>
      <c r="D8" s="1"/>
      <c r="E8" s="1"/>
      <c r="F8" s="1"/>
      <c r="G8" s="1"/>
      <c r="H8" s="72"/>
      <c r="I8" s="72"/>
      <c r="J8" s="72"/>
      <c r="K8" s="1"/>
      <c r="L8" s="1"/>
      <c r="M8" s="1">
        <f>SUM(M4:M7)</f>
        <v>0</v>
      </c>
      <c r="N8" s="1">
        <f>SUM(N4:N7)</f>
        <v>0</v>
      </c>
      <c r="O8" s="1">
        <f>SUM(O4:O7)</f>
        <v>0</v>
      </c>
      <c r="P8" s="72">
        <f>SUM(P3:P7)</f>
        <v>40</v>
      </c>
      <c r="Q8" s="1">
        <f>SUM(Q3:Q7)</f>
        <v>0</v>
      </c>
      <c r="R8" s="1">
        <f>SUM(R4:R7)</f>
        <v>0</v>
      </c>
      <c r="S8" s="1">
        <f>SUM(S4:S7)</f>
        <v>0</v>
      </c>
      <c r="T8" s="1">
        <f>SUM(T4:T7)</f>
        <v>0</v>
      </c>
      <c r="U8" s="1">
        <f>SUM(U3:U7)</f>
        <v>40</v>
      </c>
      <c r="V8" s="1">
        <f>SUM(V4:V7)</f>
        <v>0</v>
      </c>
      <c r="W8" s="1">
        <f>SUM(W4:W7)</f>
        <v>0</v>
      </c>
      <c r="X8" s="1">
        <f>SUM(X4:X7)</f>
        <v>0</v>
      </c>
      <c r="Y8" s="1">
        <f>SUM(Y4:Y7)</f>
        <v>0</v>
      </c>
      <c r="Z8" s="1">
        <f>SUM(Z3:Z7)</f>
        <v>40</v>
      </c>
      <c r="AA8" s="1">
        <f>SUM(AA4:AA7)</f>
        <v>0</v>
      </c>
      <c r="AB8" s="1">
        <f>SUM(AB4:AB7)</f>
        <v>0</v>
      </c>
      <c r="AC8" s="1">
        <f>SUM(AC4:AC7)</f>
        <v>30</v>
      </c>
      <c r="AD8" s="1">
        <f>SUM(AD4:AD7)</f>
        <v>0</v>
      </c>
      <c r="AE8" s="1">
        <f>SUM(AE3:AE7)</f>
        <v>70</v>
      </c>
      <c r="AF8" s="1">
        <f>SUM(AF4:AF7)</f>
        <v>0</v>
      </c>
      <c r="AG8" s="1">
        <f>SUM(AG4:AG7)</f>
        <v>0</v>
      </c>
      <c r="AH8" s="1">
        <f>SUM(AH4:AH7)</f>
        <v>0</v>
      </c>
      <c r="AI8" s="1">
        <f>SUM(AI4:AI7)</f>
        <v>0</v>
      </c>
      <c r="AJ8" s="1">
        <f>SUM(AJ3:AJ7)</f>
        <v>70</v>
      </c>
      <c r="AK8" s="1">
        <f>SUM(AK4:AK7)</f>
        <v>0</v>
      </c>
      <c r="AL8" s="1">
        <f>SUM(AL4:AL7)</f>
        <v>0</v>
      </c>
      <c r="AM8" s="1">
        <f>SUM(AM4:AM7)</f>
        <v>0</v>
      </c>
      <c r="AN8" s="1">
        <f>SUM(AN4:AN7)</f>
        <v>0</v>
      </c>
      <c r="AO8" s="1">
        <f>SUM(AO3:AO7)</f>
        <v>70</v>
      </c>
      <c r="AP8" s="1">
        <f>SUM(AP4:AP7)</f>
        <v>0</v>
      </c>
      <c r="AQ8" s="1">
        <f>SUM(AQ4:AQ7)</f>
        <v>0</v>
      </c>
      <c r="AR8" s="1">
        <f>SUM(AR4:AR7)</f>
        <v>0</v>
      </c>
      <c r="AS8" s="1">
        <f>SUM(AS4:AS7)</f>
        <v>0</v>
      </c>
      <c r="AT8" s="1">
        <f>SUM(AT3:AT7)</f>
        <v>70</v>
      </c>
      <c r="AU8" s="1">
        <f>SUM(AU4:AU7)</f>
        <v>0</v>
      </c>
      <c r="AV8" s="1">
        <f>SUM(AV4:AV7)</f>
        <v>0</v>
      </c>
      <c r="AW8" s="1">
        <f>SUM(AW4:AW7)</f>
        <v>0</v>
      </c>
      <c r="AX8" s="1">
        <f>SUM(AX4:AX7)</f>
        <v>0</v>
      </c>
      <c r="AY8" s="1">
        <f>SUM(AY3:AY7)</f>
        <v>70</v>
      </c>
      <c r="AZ8" s="1">
        <f>SUM(AZ4:AZ7)</f>
        <v>0</v>
      </c>
      <c r="BA8" s="1">
        <f>SUM(BA4:BA7)</f>
        <v>0</v>
      </c>
      <c r="BB8" s="1">
        <f>SUM(BB4:BB7)</f>
        <v>0</v>
      </c>
      <c r="BC8" s="1">
        <f>SUM(BC4:BC7)</f>
        <v>0</v>
      </c>
      <c r="BD8" s="1">
        <f>SUM(BD3:BD7)</f>
        <v>70</v>
      </c>
      <c r="BE8" s="1">
        <f>SUM(BE4:BE7)</f>
        <v>0</v>
      </c>
      <c r="BF8" s="1">
        <f>SUM(BF4:BF7)</f>
        <v>0</v>
      </c>
      <c r="BG8" s="1">
        <f>SUM(BG4:BG7)</f>
        <v>0</v>
      </c>
      <c r="BH8" s="1">
        <f>SUM(BH4:BH7)</f>
        <v>0</v>
      </c>
      <c r="BI8" s="1">
        <f>SUM(BI3:BI7)</f>
        <v>70</v>
      </c>
      <c r="BJ8" s="1">
        <f>SUM(BJ4:BJ7)</f>
        <v>0</v>
      </c>
      <c r="BK8" s="1">
        <f>SUM(BK4:BK7)</f>
        <v>0</v>
      </c>
      <c r="BL8" s="1">
        <f>SUM(BL4:BL7)</f>
        <v>0</v>
      </c>
      <c r="BM8" s="1">
        <f>SUM(BM4:BM7)</f>
        <v>0</v>
      </c>
      <c r="BN8" s="1">
        <f>SUM(BN3:BN7)</f>
        <v>70</v>
      </c>
      <c r="BO8" s="1">
        <f>SUM(BO4:BO7)</f>
        <v>0</v>
      </c>
      <c r="BP8" s="1">
        <f>SUM(BP4:BP7)</f>
        <v>0</v>
      </c>
      <c r="BQ8" s="1">
        <f>SUM(BQ4:BQ7)</f>
        <v>0</v>
      </c>
      <c r="BR8" s="1">
        <f>SUM(BR4:BR7)</f>
        <v>0</v>
      </c>
      <c r="BS8" s="1">
        <f>SUM(BS3:BS7)</f>
        <v>70</v>
      </c>
    </row>
    <row r="9" spans="1:71" x14ac:dyDescent="0.25">
      <c r="A9" s="1"/>
      <c r="B9" s="1" t="s">
        <v>229</v>
      </c>
      <c r="C9" s="1">
        <f>COUNT(C4:C7)</f>
        <v>4</v>
      </c>
      <c r="D9" s="1"/>
      <c r="E9" s="1">
        <f>SUM(E3:E7)</f>
        <v>176</v>
      </c>
      <c r="F9" s="1">
        <f>SUM(E3:E7)+1</f>
        <v>177</v>
      </c>
      <c r="G9" s="2">
        <f>$BS8/F9</f>
        <v>0.39548022598870058</v>
      </c>
      <c r="H9" s="72">
        <f>SUM(H3:H7)</f>
        <v>40</v>
      </c>
      <c r="I9" s="72">
        <f>SUM(I3:I7)</f>
        <v>40</v>
      </c>
      <c r="J9" s="72">
        <f>SUM(J3:J7)</f>
        <v>0</v>
      </c>
      <c r="K9" s="1"/>
      <c r="L9" s="1"/>
      <c r="M9" s="1"/>
      <c r="N9" s="1"/>
      <c r="O9" s="1"/>
      <c r="P9" s="2">
        <f>P8/F9</f>
        <v>0.22598870056497175</v>
      </c>
      <c r="Q9" s="1"/>
      <c r="R9" s="1">
        <f>M8+R8</f>
        <v>0</v>
      </c>
      <c r="S9" s="1">
        <f>N8+S8</f>
        <v>0</v>
      </c>
      <c r="T9" s="1">
        <f>O8+T8</f>
        <v>0</v>
      </c>
      <c r="U9" s="2">
        <f>U8/F9</f>
        <v>0.22598870056497175</v>
      </c>
      <c r="V9" s="1"/>
      <c r="W9" s="1">
        <f>R9+W8</f>
        <v>0</v>
      </c>
      <c r="X9" s="1">
        <f>S9+X8</f>
        <v>0</v>
      </c>
      <c r="Y9" s="1">
        <f>T9+Y8</f>
        <v>0</v>
      </c>
      <c r="Z9" s="2">
        <f>Z8/F9</f>
        <v>0.22598870056497175</v>
      </c>
      <c r="AA9" s="1"/>
      <c r="AB9" s="1">
        <f>W9+AB8</f>
        <v>0</v>
      </c>
      <c r="AC9" s="1">
        <f>X9+AC8</f>
        <v>30</v>
      </c>
      <c r="AD9" s="1">
        <f>Y9+AD8</f>
        <v>0</v>
      </c>
      <c r="AE9" s="2">
        <f>AE8/F9</f>
        <v>0.39548022598870058</v>
      </c>
      <c r="AF9" s="1"/>
      <c r="AG9" s="1">
        <f>AB9+AG8</f>
        <v>0</v>
      </c>
      <c r="AH9" s="1">
        <f>AC9+AH8</f>
        <v>30</v>
      </c>
      <c r="AI9" s="1">
        <f>AD9+AI8</f>
        <v>0</v>
      </c>
      <c r="AJ9" s="2">
        <f>AJ8/F9</f>
        <v>0.39548022598870058</v>
      </c>
      <c r="AK9" s="1"/>
      <c r="AL9" s="1">
        <f>AG9+AL8</f>
        <v>0</v>
      </c>
      <c r="AM9" s="1">
        <f>AH9+AM8</f>
        <v>30</v>
      </c>
      <c r="AN9" s="1">
        <f>AI9+AN8</f>
        <v>0</v>
      </c>
      <c r="AO9" s="2">
        <f>AO8/F9</f>
        <v>0.39548022598870058</v>
      </c>
      <c r="AP9" s="1"/>
      <c r="AQ9" s="1">
        <f>AL9+AQ8</f>
        <v>0</v>
      </c>
      <c r="AR9" s="1">
        <f>AM9+AR8</f>
        <v>30</v>
      </c>
      <c r="AS9" s="1">
        <f>AN9+AS8</f>
        <v>0</v>
      </c>
      <c r="AT9" s="2">
        <f>AT8/F9</f>
        <v>0.39548022598870058</v>
      </c>
      <c r="AU9" s="1"/>
      <c r="AV9" s="1">
        <f>AQ9+AV8</f>
        <v>0</v>
      </c>
      <c r="AW9" s="1">
        <f>AR9+AW8</f>
        <v>30</v>
      </c>
      <c r="AX9" s="1">
        <f>AS9+AX8</f>
        <v>0</v>
      </c>
      <c r="AY9" s="2">
        <f>AY8/F9</f>
        <v>0.39548022598870058</v>
      </c>
      <c r="AZ9" s="1"/>
      <c r="BA9" s="1">
        <f>AV9+BA8</f>
        <v>0</v>
      </c>
      <c r="BB9" s="1">
        <f>AW9+BB8</f>
        <v>30</v>
      </c>
      <c r="BC9" s="1">
        <f>AX9+BC8</f>
        <v>0</v>
      </c>
      <c r="BD9" s="2">
        <f>BD8/F9</f>
        <v>0.39548022598870058</v>
      </c>
      <c r="BE9" s="1"/>
      <c r="BF9" s="1">
        <f>BA9+BF8</f>
        <v>0</v>
      </c>
      <c r="BG9" s="1">
        <f>BB9+BG8</f>
        <v>30</v>
      </c>
      <c r="BH9" s="1">
        <f>BC9+BH8</f>
        <v>0</v>
      </c>
      <c r="BI9" s="2">
        <f>BI8/F9</f>
        <v>0.39548022598870058</v>
      </c>
      <c r="BJ9" s="1"/>
      <c r="BK9" s="1">
        <f>BF9+BK8</f>
        <v>0</v>
      </c>
      <c r="BL9" s="1">
        <f>BG9+BL8</f>
        <v>30</v>
      </c>
      <c r="BM9" s="1">
        <f>BH9+BM8</f>
        <v>0</v>
      </c>
      <c r="BN9" s="2">
        <f>BN8/F9</f>
        <v>0.39548022598870058</v>
      </c>
      <c r="BO9" s="1"/>
      <c r="BP9" s="1">
        <f>BK9+BP8</f>
        <v>0</v>
      </c>
      <c r="BQ9" s="1">
        <f>BL9+BQ8</f>
        <v>30</v>
      </c>
      <c r="BR9" s="1">
        <f>BM9+BR8</f>
        <v>0</v>
      </c>
      <c r="BS9" s="2">
        <f>BS8/F9</f>
        <v>0.39548022598870058</v>
      </c>
    </row>
    <row r="11" spans="1:71" x14ac:dyDescent="0.25">
      <c r="A11" s="20" t="s">
        <v>163</v>
      </c>
      <c r="B11" s="1"/>
      <c r="C11" s="1"/>
      <c r="D11" s="1"/>
      <c r="E11" s="16"/>
      <c r="F11" s="1"/>
      <c r="G11" s="2"/>
      <c r="H11" s="72"/>
      <c r="I11" s="72"/>
      <c r="J11" s="82"/>
      <c r="K11" s="9">
        <v>2023</v>
      </c>
      <c r="L11" s="9">
        <v>2023</v>
      </c>
      <c r="M11" s="9"/>
      <c r="N11" s="9"/>
      <c r="O11" s="9"/>
      <c r="P11" s="83">
        <f>+H11</f>
        <v>0</v>
      </c>
      <c r="Q11" s="9"/>
      <c r="R11" s="9"/>
      <c r="S11" s="9"/>
      <c r="T11" s="9"/>
      <c r="U11" s="1">
        <f t="shared" ref="U11:U16" si="1">SUM(P11:T11)</f>
        <v>0</v>
      </c>
      <c r="V11" s="9"/>
      <c r="W11" s="9"/>
      <c r="X11" s="9"/>
      <c r="Y11" s="9"/>
      <c r="Z11" s="1">
        <f t="shared" ref="Z11:Z16" si="2">SUM(U11:Y11)</f>
        <v>0</v>
      </c>
      <c r="AA11" s="9"/>
      <c r="AB11" s="9"/>
      <c r="AC11" s="9"/>
      <c r="AD11" s="9"/>
      <c r="AE11" s="1">
        <f t="shared" ref="AE11:AE16" si="3">SUM(Z11:AD11)</f>
        <v>0</v>
      </c>
      <c r="AF11" s="9"/>
      <c r="AG11" s="9"/>
      <c r="AH11" s="9"/>
      <c r="AI11" s="9"/>
      <c r="AJ11" s="1">
        <f t="shared" ref="AJ11:AJ16" si="4">SUM(AE11:AI11)</f>
        <v>0</v>
      </c>
      <c r="AK11" s="9"/>
      <c r="AL11" s="9"/>
      <c r="AM11" s="9"/>
      <c r="AN11" s="9"/>
      <c r="AO11" s="1">
        <f t="shared" ref="AO11:AO16" si="5">SUM(AJ11:AN11)</f>
        <v>0</v>
      </c>
      <c r="AP11" s="9"/>
      <c r="AQ11" s="9"/>
      <c r="AR11" s="9"/>
      <c r="AS11" s="9"/>
      <c r="AT11" s="1">
        <f t="shared" ref="AT11:AT16" si="6">SUM(AO11:AS11)</f>
        <v>0</v>
      </c>
      <c r="AU11" s="9"/>
      <c r="AV11" s="9"/>
      <c r="AW11" s="9"/>
      <c r="AX11" s="9"/>
      <c r="AY11" s="1">
        <f t="shared" ref="AY11:AY16" si="7">SUM(AT11:AX11)</f>
        <v>0</v>
      </c>
      <c r="AZ11" s="9"/>
      <c r="BA11" s="9"/>
      <c r="BB11" s="9"/>
      <c r="BC11" s="9"/>
      <c r="BD11" s="1">
        <f t="shared" ref="BD11:BD16" si="8">SUM(AY11:BC11)</f>
        <v>0</v>
      </c>
      <c r="BE11" s="9"/>
      <c r="BF11" s="9"/>
      <c r="BG11" s="9"/>
      <c r="BH11" s="9"/>
      <c r="BI11" s="1">
        <f t="shared" ref="BI11:BI16" si="9">SUM(BD11:BH11)</f>
        <v>0</v>
      </c>
      <c r="BJ11" s="9"/>
      <c r="BK11" s="9"/>
      <c r="BL11" s="9"/>
      <c r="BM11" s="9"/>
      <c r="BN11" s="1">
        <f t="shared" ref="BN11:BN16" si="10">SUM(BI11:BM11)</f>
        <v>0</v>
      </c>
      <c r="BO11" s="9"/>
      <c r="BP11" s="9"/>
      <c r="BQ11" s="9"/>
      <c r="BR11" s="9"/>
      <c r="BS11" s="1">
        <f t="shared" ref="BS11:BS16" si="11">SUM(BN11:BR11)</f>
        <v>0</v>
      </c>
    </row>
    <row r="12" spans="1:71" s="196" customFormat="1" x14ac:dyDescent="0.25">
      <c r="A12" s="187"/>
      <c r="B12" s="190" t="s">
        <v>46</v>
      </c>
      <c r="C12" s="189">
        <v>2</v>
      </c>
      <c r="D12" s="233">
        <v>6423</v>
      </c>
      <c r="E12" s="218">
        <v>42</v>
      </c>
      <c r="F12" s="190"/>
      <c r="G12" s="191">
        <f>$BS12/E12</f>
        <v>1.0238095238095237</v>
      </c>
      <c r="H12" s="192">
        <v>39</v>
      </c>
      <c r="I12" s="192">
        <f t="shared" ref="I12:I16" si="12">+H12+J12</f>
        <v>43</v>
      </c>
      <c r="J12" s="193">
        <v>4</v>
      </c>
      <c r="K12" s="194">
        <v>2023</v>
      </c>
      <c r="L12" s="194">
        <v>2023</v>
      </c>
      <c r="M12" s="194"/>
      <c r="N12" s="194"/>
      <c r="O12" s="194"/>
      <c r="P12" s="234">
        <f t="shared" ref="P12:P16" si="13">SUM(M12:O12)+H12</f>
        <v>39</v>
      </c>
      <c r="Q12" s="194"/>
      <c r="R12" s="194"/>
      <c r="S12" s="194"/>
      <c r="T12" s="194"/>
      <c r="U12" s="190">
        <f t="shared" si="1"/>
        <v>39</v>
      </c>
      <c r="V12" s="194">
        <v>2</v>
      </c>
      <c r="W12" s="194"/>
      <c r="X12" s="194"/>
      <c r="Y12" s="194"/>
      <c r="Z12" s="190">
        <f t="shared" si="2"/>
        <v>41</v>
      </c>
      <c r="AA12" s="194"/>
      <c r="AB12" s="194"/>
      <c r="AC12" s="194"/>
      <c r="AD12" s="194"/>
      <c r="AE12" s="190">
        <f t="shared" si="3"/>
        <v>41</v>
      </c>
      <c r="AF12" s="194"/>
      <c r="AG12" s="194">
        <v>1</v>
      </c>
      <c r="AH12" s="194"/>
      <c r="AI12" s="194"/>
      <c r="AJ12" s="190">
        <f t="shared" si="4"/>
        <v>42</v>
      </c>
      <c r="AK12" s="194"/>
      <c r="AL12" s="194">
        <v>1</v>
      </c>
      <c r="AM12" s="194"/>
      <c r="AN12" s="194"/>
      <c r="AO12" s="190">
        <f t="shared" si="5"/>
        <v>43</v>
      </c>
      <c r="AP12" s="194"/>
      <c r="AQ12" s="194"/>
      <c r="AR12" s="194"/>
      <c r="AS12" s="194"/>
      <c r="AT12" s="190">
        <f t="shared" si="6"/>
        <v>43</v>
      </c>
      <c r="AU12" s="194"/>
      <c r="AV12" s="194"/>
      <c r="AW12" s="194"/>
      <c r="AX12" s="194"/>
      <c r="AY12" s="190">
        <f t="shared" si="7"/>
        <v>43</v>
      </c>
      <c r="AZ12" s="194"/>
      <c r="BA12" s="194"/>
      <c r="BB12" s="194"/>
      <c r="BC12" s="194"/>
      <c r="BD12" s="190">
        <f t="shared" si="8"/>
        <v>43</v>
      </c>
      <c r="BE12" s="194"/>
      <c r="BF12" s="194"/>
      <c r="BG12" s="194"/>
      <c r="BH12" s="194"/>
      <c r="BI12" s="190">
        <f t="shared" si="9"/>
        <v>43</v>
      </c>
      <c r="BJ12" s="194"/>
      <c r="BK12" s="194"/>
      <c r="BL12" s="194"/>
      <c r="BM12" s="194"/>
      <c r="BN12" s="190">
        <f t="shared" si="10"/>
        <v>43</v>
      </c>
      <c r="BO12" s="194"/>
      <c r="BP12" s="194"/>
      <c r="BQ12" s="194"/>
      <c r="BR12" s="194"/>
      <c r="BS12" s="190">
        <f t="shared" si="11"/>
        <v>43</v>
      </c>
    </row>
    <row r="13" spans="1:71" s="186" customFormat="1" x14ac:dyDescent="0.25">
      <c r="A13" s="176" t="s">
        <v>401</v>
      </c>
      <c r="B13" s="177" t="s">
        <v>268</v>
      </c>
      <c r="C13" s="178">
        <v>5</v>
      </c>
      <c r="D13" s="179">
        <v>696</v>
      </c>
      <c r="E13" s="180">
        <v>11</v>
      </c>
      <c r="F13" s="177"/>
      <c r="G13" s="181">
        <f t="shared" ref="G13:G16" si="14">$BS13/E13</f>
        <v>9.0909090909090912E-2</v>
      </c>
      <c r="H13" s="182">
        <v>1</v>
      </c>
      <c r="I13" s="182">
        <f t="shared" si="12"/>
        <v>1</v>
      </c>
      <c r="J13" s="183"/>
      <c r="K13" s="184">
        <v>2023</v>
      </c>
      <c r="L13" s="184">
        <v>2022</v>
      </c>
      <c r="M13" s="184"/>
      <c r="N13" s="184"/>
      <c r="O13" s="184"/>
      <c r="P13" s="185">
        <f t="shared" si="13"/>
        <v>1</v>
      </c>
      <c r="Q13" s="184"/>
      <c r="R13" s="184"/>
      <c r="S13" s="184"/>
      <c r="T13" s="184"/>
      <c r="U13" s="177">
        <f t="shared" si="1"/>
        <v>1</v>
      </c>
      <c r="V13" s="184"/>
      <c r="W13" s="184"/>
      <c r="X13" s="184"/>
      <c r="Y13" s="184"/>
      <c r="Z13" s="177">
        <f t="shared" si="2"/>
        <v>1</v>
      </c>
      <c r="AA13" s="184"/>
      <c r="AB13" s="184"/>
      <c r="AC13" s="184"/>
      <c r="AD13" s="184"/>
      <c r="AE13" s="177">
        <f t="shared" si="3"/>
        <v>1</v>
      </c>
      <c r="AF13" s="184"/>
      <c r="AG13" s="184"/>
      <c r="AH13" s="184"/>
      <c r="AI13" s="184"/>
      <c r="AJ13" s="177">
        <f t="shared" si="4"/>
        <v>1</v>
      </c>
      <c r="AK13" s="184"/>
      <c r="AL13" s="184"/>
      <c r="AM13" s="184"/>
      <c r="AN13" s="184"/>
      <c r="AO13" s="177">
        <f t="shared" si="5"/>
        <v>1</v>
      </c>
      <c r="AP13" s="184"/>
      <c r="AQ13" s="184"/>
      <c r="AR13" s="184"/>
      <c r="AS13" s="184"/>
      <c r="AT13" s="177">
        <f t="shared" si="6"/>
        <v>1</v>
      </c>
      <c r="AU13" s="184"/>
      <c r="AV13" s="184"/>
      <c r="AW13" s="184"/>
      <c r="AX13" s="184"/>
      <c r="AY13" s="177">
        <f t="shared" si="7"/>
        <v>1</v>
      </c>
      <c r="AZ13" s="184"/>
      <c r="BA13" s="184"/>
      <c r="BB13" s="184"/>
      <c r="BC13" s="184"/>
      <c r="BD13" s="177">
        <f t="shared" si="8"/>
        <v>1</v>
      </c>
      <c r="BE13" s="184"/>
      <c r="BF13" s="184"/>
      <c r="BG13" s="184"/>
      <c r="BH13" s="184"/>
      <c r="BI13" s="177">
        <f t="shared" si="9"/>
        <v>1</v>
      </c>
      <c r="BJ13" s="184"/>
      <c r="BK13" s="184"/>
      <c r="BL13" s="184"/>
      <c r="BM13" s="184"/>
      <c r="BN13" s="177">
        <f t="shared" si="10"/>
        <v>1</v>
      </c>
      <c r="BO13" s="184"/>
      <c r="BP13" s="184"/>
      <c r="BQ13" s="184"/>
      <c r="BR13" s="184"/>
      <c r="BS13" s="177">
        <f t="shared" si="11"/>
        <v>1</v>
      </c>
    </row>
    <row r="14" spans="1:71" s="196" customFormat="1" x14ac:dyDescent="0.25">
      <c r="A14" s="187"/>
      <c r="B14" s="245" t="s">
        <v>78</v>
      </c>
      <c r="C14" s="189">
        <v>6</v>
      </c>
      <c r="D14" s="233">
        <v>1484</v>
      </c>
      <c r="E14" s="218">
        <v>12</v>
      </c>
      <c r="F14" s="190"/>
      <c r="G14" s="191">
        <f t="shared" si="14"/>
        <v>1</v>
      </c>
      <c r="H14" s="192">
        <v>7</v>
      </c>
      <c r="I14" s="192">
        <f t="shared" si="12"/>
        <v>7</v>
      </c>
      <c r="J14" s="193"/>
      <c r="K14" s="194">
        <v>2023</v>
      </c>
      <c r="L14" s="194">
        <v>2023</v>
      </c>
      <c r="M14" s="194"/>
      <c r="N14" s="194"/>
      <c r="O14" s="194"/>
      <c r="P14" s="234">
        <f t="shared" si="13"/>
        <v>7</v>
      </c>
      <c r="Q14" s="194"/>
      <c r="R14" s="194"/>
      <c r="S14" s="194"/>
      <c r="T14" s="194"/>
      <c r="U14" s="190">
        <f t="shared" si="1"/>
        <v>7</v>
      </c>
      <c r="V14" s="194"/>
      <c r="W14" s="194"/>
      <c r="X14" s="194"/>
      <c r="Y14" s="194"/>
      <c r="Z14" s="190">
        <f t="shared" si="2"/>
        <v>7</v>
      </c>
      <c r="AA14" s="194"/>
      <c r="AB14" s="194"/>
      <c r="AC14" s="194"/>
      <c r="AD14" s="194"/>
      <c r="AE14" s="190">
        <f t="shared" si="3"/>
        <v>7</v>
      </c>
      <c r="AF14" s="194"/>
      <c r="AG14" s="194"/>
      <c r="AH14" s="194">
        <v>5</v>
      </c>
      <c r="AI14" s="194"/>
      <c r="AJ14" s="190">
        <f t="shared" si="4"/>
        <v>12</v>
      </c>
      <c r="AK14" s="194"/>
      <c r="AL14" s="194"/>
      <c r="AM14" s="194"/>
      <c r="AN14" s="194"/>
      <c r="AO14" s="190">
        <f t="shared" si="5"/>
        <v>12</v>
      </c>
      <c r="AP14" s="194"/>
      <c r="AQ14" s="194"/>
      <c r="AR14" s="194"/>
      <c r="AS14" s="194"/>
      <c r="AT14" s="190">
        <f t="shared" si="6"/>
        <v>12</v>
      </c>
      <c r="AU14" s="194"/>
      <c r="AV14" s="194"/>
      <c r="AW14" s="194"/>
      <c r="AX14" s="194"/>
      <c r="AY14" s="190">
        <f t="shared" si="7"/>
        <v>12</v>
      </c>
      <c r="AZ14" s="194"/>
      <c r="BA14" s="194"/>
      <c r="BB14" s="194"/>
      <c r="BC14" s="194"/>
      <c r="BD14" s="190">
        <f t="shared" si="8"/>
        <v>12</v>
      </c>
      <c r="BE14" s="194"/>
      <c r="BF14" s="194"/>
      <c r="BG14" s="194"/>
      <c r="BH14" s="194"/>
      <c r="BI14" s="190">
        <f t="shared" si="9"/>
        <v>12</v>
      </c>
      <c r="BJ14" s="194"/>
      <c r="BK14" s="194"/>
      <c r="BL14" s="194"/>
      <c r="BM14" s="194"/>
      <c r="BN14" s="190">
        <f t="shared" si="10"/>
        <v>12</v>
      </c>
      <c r="BO14" s="194"/>
      <c r="BP14" s="194"/>
      <c r="BQ14" s="194"/>
      <c r="BR14" s="194"/>
      <c r="BS14" s="190">
        <f t="shared" si="11"/>
        <v>12</v>
      </c>
    </row>
    <row r="15" spans="1:71" s="120" customFormat="1" x14ac:dyDescent="0.25">
      <c r="A15" s="228"/>
      <c r="B15" s="229" t="s">
        <v>79</v>
      </c>
      <c r="C15" s="214">
        <v>7</v>
      </c>
      <c r="D15" s="230">
        <v>10281</v>
      </c>
      <c r="E15" s="231">
        <v>94</v>
      </c>
      <c r="F15" s="165"/>
      <c r="G15" s="224">
        <f t="shared" si="14"/>
        <v>1.0638297872340425</v>
      </c>
      <c r="H15" s="174">
        <v>53</v>
      </c>
      <c r="I15" s="174">
        <f t="shared" si="12"/>
        <v>54</v>
      </c>
      <c r="J15" s="171">
        <v>1</v>
      </c>
      <c r="K15" s="173">
        <v>2023</v>
      </c>
      <c r="L15" s="173">
        <v>2023</v>
      </c>
      <c r="M15" s="173"/>
      <c r="N15" s="173"/>
      <c r="O15" s="173"/>
      <c r="P15" s="232">
        <f t="shared" si="13"/>
        <v>53</v>
      </c>
      <c r="Q15" s="173"/>
      <c r="R15" s="173"/>
      <c r="S15" s="173"/>
      <c r="T15" s="173"/>
      <c r="U15" s="165">
        <f t="shared" si="1"/>
        <v>53</v>
      </c>
      <c r="V15" s="173"/>
      <c r="W15" s="173">
        <v>3</v>
      </c>
      <c r="X15" s="173">
        <v>42</v>
      </c>
      <c r="Y15" s="173"/>
      <c r="Z15" s="165">
        <f t="shared" si="2"/>
        <v>98</v>
      </c>
      <c r="AA15" s="173"/>
      <c r="AB15" s="173"/>
      <c r="AC15" s="173"/>
      <c r="AD15" s="173"/>
      <c r="AE15" s="165">
        <f t="shared" si="3"/>
        <v>98</v>
      </c>
      <c r="AF15" s="173"/>
      <c r="AG15" s="173"/>
      <c r="AH15" s="173"/>
      <c r="AI15" s="173"/>
      <c r="AJ15" s="165">
        <f t="shared" si="4"/>
        <v>98</v>
      </c>
      <c r="AK15" s="173"/>
      <c r="AL15" s="173"/>
      <c r="AM15" s="173"/>
      <c r="AN15" s="173"/>
      <c r="AO15" s="165">
        <f t="shared" si="5"/>
        <v>98</v>
      </c>
      <c r="AP15" s="173"/>
      <c r="AQ15" s="173">
        <v>2</v>
      </c>
      <c r="AR15" s="173"/>
      <c r="AS15" s="173"/>
      <c r="AT15" s="165">
        <f t="shared" si="6"/>
        <v>100</v>
      </c>
      <c r="AU15" s="173"/>
      <c r="AV15" s="173"/>
      <c r="AW15" s="173"/>
      <c r="AX15" s="173"/>
      <c r="AY15" s="165">
        <f t="shared" si="7"/>
        <v>100</v>
      </c>
      <c r="AZ15" s="173"/>
      <c r="BA15" s="173"/>
      <c r="BB15" s="173"/>
      <c r="BC15" s="173"/>
      <c r="BD15" s="165">
        <f t="shared" si="8"/>
        <v>100</v>
      </c>
      <c r="BE15" s="173"/>
      <c r="BF15" s="173"/>
      <c r="BG15" s="173"/>
      <c r="BH15" s="173"/>
      <c r="BI15" s="165">
        <f t="shared" si="9"/>
        <v>100</v>
      </c>
      <c r="BJ15" s="173"/>
      <c r="BK15" s="173"/>
      <c r="BL15" s="173"/>
      <c r="BM15" s="173"/>
      <c r="BN15" s="165">
        <f t="shared" si="10"/>
        <v>100</v>
      </c>
      <c r="BO15" s="173"/>
      <c r="BP15" s="173"/>
      <c r="BQ15" s="173"/>
      <c r="BR15" s="173"/>
      <c r="BS15" s="165">
        <f t="shared" si="11"/>
        <v>100</v>
      </c>
    </row>
    <row r="16" spans="1:71" s="92" customFormat="1" x14ac:dyDescent="0.25">
      <c r="A16" s="101"/>
      <c r="B16" s="1" t="s">
        <v>93</v>
      </c>
      <c r="C16" s="93">
        <v>9</v>
      </c>
      <c r="D16" s="104"/>
      <c r="E16" s="103">
        <v>42</v>
      </c>
      <c r="F16" s="1"/>
      <c r="G16" s="2">
        <f t="shared" si="14"/>
        <v>0.69047619047619047</v>
      </c>
      <c r="H16" s="90">
        <v>29</v>
      </c>
      <c r="I16" s="90">
        <f t="shared" si="12"/>
        <v>29</v>
      </c>
      <c r="J16" s="97"/>
      <c r="K16" s="91">
        <v>2023</v>
      </c>
      <c r="L16" s="9">
        <v>2023</v>
      </c>
      <c r="M16" s="91"/>
      <c r="N16" s="91"/>
      <c r="O16" s="91"/>
      <c r="P16" s="105">
        <f t="shared" si="13"/>
        <v>29</v>
      </c>
      <c r="Q16" s="91"/>
      <c r="R16" s="91"/>
      <c r="S16" s="91"/>
      <c r="T16" s="91"/>
      <c r="U16" s="88">
        <f t="shared" si="1"/>
        <v>29</v>
      </c>
      <c r="V16" s="91"/>
      <c r="W16" s="91"/>
      <c r="X16" s="91"/>
      <c r="Y16" s="91"/>
      <c r="Z16" s="88">
        <f t="shared" si="2"/>
        <v>29</v>
      </c>
      <c r="AA16" s="91"/>
      <c r="AB16" s="91"/>
      <c r="AC16" s="91"/>
      <c r="AD16" s="91"/>
      <c r="AE16" s="88">
        <f t="shared" si="3"/>
        <v>29</v>
      </c>
      <c r="AF16" s="91"/>
      <c r="AG16" s="91"/>
      <c r="AH16" s="91"/>
      <c r="AI16" s="91"/>
      <c r="AJ16" s="88">
        <f t="shared" si="4"/>
        <v>29</v>
      </c>
      <c r="AK16" s="91"/>
      <c r="AL16" s="91"/>
      <c r="AM16" s="91"/>
      <c r="AN16" s="91"/>
      <c r="AO16" s="88">
        <f t="shared" si="5"/>
        <v>29</v>
      </c>
      <c r="AP16" s="91"/>
      <c r="AQ16" s="91"/>
      <c r="AR16" s="91"/>
      <c r="AS16" s="91"/>
      <c r="AT16" s="88">
        <f t="shared" si="6"/>
        <v>29</v>
      </c>
      <c r="AU16" s="91"/>
      <c r="AV16" s="91"/>
      <c r="AW16" s="91"/>
      <c r="AX16" s="91"/>
      <c r="AY16" s="88">
        <f t="shared" si="7"/>
        <v>29</v>
      </c>
      <c r="AZ16" s="91"/>
      <c r="BA16" s="91"/>
      <c r="BB16" s="91"/>
      <c r="BC16" s="91"/>
      <c r="BD16" s="88">
        <f t="shared" si="8"/>
        <v>29</v>
      </c>
      <c r="BE16" s="91"/>
      <c r="BF16" s="91"/>
      <c r="BG16" s="91"/>
      <c r="BH16" s="91"/>
      <c r="BI16" s="88">
        <f t="shared" si="9"/>
        <v>29</v>
      </c>
      <c r="BJ16" s="91"/>
      <c r="BK16" s="91"/>
      <c r="BL16" s="91"/>
      <c r="BM16" s="91"/>
      <c r="BN16" s="88">
        <f t="shared" si="10"/>
        <v>29</v>
      </c>
      <c r="BO16" s="91"/>
      <c r="BP16" s="91"/>
      <c r="BQ16" s="91"/>
      <c r="BR16" s="91"/>
      <c r="BS16" s="88">
        <f t="shared" si="11"/>
        <v>29</v>
      </c>
    </row>
    <row r="17" spans="1:71" x14ac:dyDescent="0.25">
      <c r="A17" s="1"/>
      <c r="B17" s="1"/>
      <c r="C17" s="1"/>
      <c r="D17" s="1"/>
      <c r="E17" s="1"/>
      <c r="F17" s="1"/>
      <c r="G17" s="1"/>
      <c r="H17" s="72"/>
      <c r="I17" s="72"/>
      <c r="J17" s="72"/>
      <c r="K17" s="1"/>
      <c r="L17" s="1"/>
      <c r="M17" s="1">
        <f>SUM(M10:M16)</f>
        <v>0</v>
      </c>
      <c r="N17" s="1">
        <f>SUM(N10:N16)</f>
        <v>0</v>
      </c>
      <c r="O17" s="1">
        <f>SUM(O10:O16)</f>
        <v>0</v>
      </c>
      <c r="P17" s="72">
        <f>SUM(P11:P16)</f>
        <v>129</v>
      </c>
      <c r="Q17" s="1">
        <f>SUM(Q11:Q16)</f>
        <v>0</v>
      </c>
      <c r="R17" s="1">
        <f>SUM(R10:R16)</f>
        <v>0</v>
      </c>
      <c r="S17" s="1">
        <f>SUM(S10:S16)</f>
        <v>0</v>
      </c>
      <c r="T17" s="1">
        <f>SUM(T10:T16)</f>
        <v>0</v>
      </c>
      <c r="U17" s="1">
        <f>SUM(U11:U16)</f>
        <v>129</v>
      </c>
      <c r="V17" s="1">
        <f>SUM(V10:V16)</f>
        <v>2</v>
      </c>
      <c r="W17" s="1">
        <f>SUM(W10:W16)</f>
        <v>3</v>
      </c>
      <c r="X17" s="1">
        <f>SUM(X10:X16)</f>
        <v>42</v>
      </c>
      <c r="Y17" s="1">
        <f>SUM(Y10:Y16)</f>
        <v>0</v>
      </c>
      <c r="Z17" s="1">
        <f>SUM(Z11:Z16)</f>
        <v>176</v>
      </c>
      <c r="AA17" s="1">
        <f>SUM(AA10:AA16)</f>
        <v>0</v>
      </c>
      <c r="AB17" s="1">
        <f>SUM(AB10:AB16)</f>
        <v>0</v>
      </c>
      <c r="AC17" s="1">
        <f>SUM(AC10:AC16)</f>
        <v>0</v>
      </c>
      <c r="AD17" s="1">
        <f>SUM(AD10:AD16)</f>
        <v>0</v>
      </c>
      <c r="AE17" s="1">
        <f>SUM(AE11:AE16)</f>
        <v>176</v>
      </c>
      <c r="AF17" s="1">
        <f>SUM(AF10:AF16)</f>
        <v>0</v>
      </c>
      <c r="AG17" s="1">
        <f>SUM(AG10:AG16)</f>
        <v>1</v>
      </c>
      <c r="AH17" s="1">
        <f>SUM(AH10:AH16)</f>
        <v>5</v>
      </c>
      <c r="AI17" s="1">
        <f>SUM(AI10:AI16)</f>
        <v>0</v>
      </c>
      <c r="AJ17" s="1">
        <f>SUM(AJ11:AJ16)</f>
        <v>182</v>
      </c>
      <c r="AK17" s="1">
        <f>SUM(AK10:AK16)</f>
        <v>0</v>
      </c>
      <c r="AL17" s="1">
        <f>SUM(AL10:AL16)</f>
        <v>1</v>
      </c>
      <c r="AM17" s="1">
        <f>SUM(AM10:AM16)</f>
        <v>0</v>
      </c>
      <c r="AN17" s="1">
        <f>SUM(AN10:AN16)</f>
        <v>0</v>
      </c>
      <c r="AO17" s="1">
        <f>SUM(AO11:AO16)</f>
        <v>183</v>
      </c>
      <c r="AP17" s="1">
        <f>SUM(AP10:AP16)</f>
        <v>0</v>
      </c>
      <c r="AQ17" s="1">
        <f>SUM(AQ10:AQ16)</f>
        <v>2</v>
      </c>
      <c r="AR17" s="1">
        <f>SUM(AR10:AR16)</f>
        <v>0</v>
      </c>
      <c r="AS17" s="1">
        <f>SUM(AS10:AS16)</f>
        <v>0</v>
      </c>
      <c r="AT17" s="1">
        <f>SUM(AT11:AT16)</f>
        <v>185</v>
      </c>
      <c r="AU17" s="1">
        <f>SUM(AU10:AU16)</f>
        <v>0</v>
      </c>
      <c r="AV17" s="1">
        <f>SUM(AV10:AV16)</f>
        <v>0</v>
      </c>
      <c r="AW17" s="1">
        <f>SUM(AW10:AW16)</f>
        <v>0</v>
      </c>
      <c r="AX17" s="1">
        <f>SUM(AX10:AX16)</f>
        <v>0</v>
      </c>
      <c r="AY17" s="1">
        <f>SUM(AY11:AY16)</f>
        <v>185</v>
      </c>
      <c r="AZ17" s="1">
        <f>SUM(AZ10:AZ16)</f>
        <v>0</v>
      </c>
      <c r="BA17" s="1">
        <f>SUM(BA10:BA16)</f>
        <v>0</v>
      </c>
      <c r="BB17" s="1">
        <f>SUM(BB10:BB16)</f>
        <v>0</v>
      </c>
      <c r="BC17" s="1">
        <f>SUM(BC10:BC16)</f>
        <v>0</v>
      </c>
      <c r="BD17" s="1">
        <f>SUM(BD11:BD16)</f>
        <v>185</v>
      </c>
      <c r="BE17" s="1">
        <f>SUM(BE10:BE16)</f>
        <v>0</v>
      </c>
      <c r="BF17" s="1">
        <f>SUM(BF10:BF16)</f>
        <v>0</v>
      </c>
      <c r="BG17" s="1">
        <f>SUM(BG10:BG16)</f>
        <v>0</v>
      </c>
      <c r="BH17" s="1">
        <f>SUM(BH10:BH16)</f>
        <v>0</v>
      </c>
      <c r="BI17" s="1">
        <f>SUM(BI11:BI16)</f>
        <v>185</v>
      </c>
      <c r="BJ17" s="1">
        <f>SUM(BJ10:BJ16)</f>
        <v>0</v>
      </c>
      <c r="BK17" s="1">
        <f>SUM(BK10:BK16)</f>
        <v>0</v>
      </c>
      <c r="BL17" s="1">
        <f>SUM(BL10:BL16)</f>
        <v>0</v>
      </c>
      <c r="BM17" s="1">
        <f>SUM(BM10:BM16)</f>
        <v>0</v>
      </c>
      <c r="BN17" s="1">
        <f>SUM(BN11:BN16)</f>
        <v>185</v>
      </c>
      <c r="BO17" s="1">
        <f>SUM(BO10:BO16)</f>
        <v>0</v>
      </c>
      <c r="BP17" s="1">
        <f>SUM(BP10:BP16)</f>
        <v>0</v>
      </c>
      <c r="BQ17" s="1">
        <f>SUM(BQ10:BQ16)</f>
        <v>0</v>
      </c>
      <c r="BR17" s="1">
        <f>SUM(BR10:BR16)</f>
        <v>0</v>
      </c>
      <c r="BS17" s="1">
        <f>SUM(BS11:BS16)</f>
        <v>185</v>
      </c>
    </row>
    <row r="18" spans="1:71" x14ac:dyDescent="0.25">
      <c r="A18" s="1"/>
      <c r="B18" s="1" t="s">
        <v>229</v>
      </c>
      <c r="C18" s="1">
        <f>COUNT(C12:C16)</f>
        <v>5</v>
      </c>
      <c r="D18" s="1"/>
      <c r="E18" s="1">
        <f>SUM(E11:E16)</f>
        <v>201</v>
      </c>
      <c r="F18" s="1">
        <f>SUM(E11:E16)+1</f>
        <v>202</v>
      </c>
      <c r="G18" s="2">
        <f>$BS17/F18</f>
        <v>0.91584158415841588</v>
      </c>
      <c r="H18" s="72">
        <f>SUM(H11:H16)</f>
        <v>129</v>
      </c>
      <c r="I18" s="72">
        <f>SUM(I11:I16)</f>
        <v>134</v>
      </c>
      <c r="J18" s="72">
        <f>SUM(J11:J16)</f>
        <v>5</v>
      </c>
      <c r="K18" s="1"/>
      <c r="L18" s="1"/>
      <c r="M18" s="1"/>
      <c r="N18" s="1"/>
      <c r="O18" s="1"/>
      <c r="P18" s="2">
        <f>P17/F18</f>
        <v>0.63861386138613863</v>
      </c>
      <c r="Q18" s="1"/>
      <c r="R18" s="1">
        <f>M17+R17</f>
        <v>0</v>
      </c>
      <c r="S18" s="1">
        <f>N17+S17</f>
        <v>0</v>
      </c>
      <c r="T18" s="1">
        <f>O17+T17</f>
        <v>0</v>
      </c>
      <c r="U18" s="2">
        <f>U17/F18</f>
        <v>0.63861386138613863</v>
      </c>
      <c r="V18" s="1"/>
      <c r="W18" s="1">
        <f>R18+W17</f>
        <v>3</v>
      </c>
      <c r="X18" s="1">
        <f>S18+X17</f>
        <v>42</v>
      </c>
      <c r="Y18" s="1">
        <f>T18+Y17</f>
        <v>0</v>
      </c>
      <c r="Z18" s="2">
        <f>Z17/F18</f>
        <v>0.87128712871287128</v>
      </c>
      <c r="AA18" s="1"/>
      <c r="AB18" s="1">
        <f>W18+AB17</f>
        <v>3</v>
      </c>
      <c r="AC18" s="1">
        <f>X18+AC17</f>
        <v>42</v>
      </c>
      <c r="AD18" s="1">
        <f>Y18+AD17</f>
        <v>0</v>
      </c>
      <c r="AE18" s="2">
        <f>AE17/F18</f>
        <v>0.87128712871287128</v>
      </c>
      <c r="AF18" s="1"/>
      <c r="AG18" s="1">
        <f>AB18+AG17</f>
        <v>4</v>
      </c>
      <c r="AH18" s="1">
        <f>AC18+AH17</f>
        <v>47</v>
      </c>
      <c r="AI18" s="1">
        <f>AD18+AI17</f>
        <v>0</v>
      </c>
      <c r="AJ18" s="2">
        <f>AJ17/F18</f>
        <v>0.90099009900990101</v>
      </c>
      <c r="AK18" s="1"/>
      <c r="AL18" s="1">
        <f>AG18+AL17</f>
        <v>5</v>
      </c>
      <c r="AM18" s="1">
        <f>AH18+AM17</f>
        <v>47</v>
      </c>
      <c r="AN18" s="1">
        <f>AI18+AN17</f>
        <v>0</v>
      </c>
      <c r="AO18" s="2">
        <f>AO17/F18</f>
        <v>0.90594059405940597</v>
      </c>
      <c r="AP18" s="1"/>
      <c r="AQ18" s="1">
        <f>AL18+AQ17</f>
        <v>7</v>
      </c>
      <c r="AR18" s="1">
        <f>AM18+AR17</f>
        <v>47</v>
      </c>
      <c r="AS18" s="1">
        <f>AN18+AS17</f>
        <v>0</v>
      </c>
      <c r="AT18" s="2">
        <f>AT17/F18</f>
        <v>0.91584158415841588</v>
      </c>
      <c r="AU18" s="1"/>
      <c r="AV18" s="1">
        <f>AQ18+AV17</f>
        <v>7</v>
      </c>
      <c r="AW18" s="1">
        <f>AR18+AW17</f>
        <v>47</v>
      </c>
      <c r="AX18" s="1">
        <f>AS18+AX17</f>
        <v>0</v>
      </c>
      <c r="AY18" s="2">
        <f>AY17/F18</f>
        <v>0.91584158415841588</v>
      </c>
      <c r="AZ18" s="1"/>
      <c r="BA18" s="1">
        <f>AV18+BA17</f>
        <v>7</v>
      </c>
      <c r="BB18" s="1">
        <f>AW18+BB17</f>
        <v>47</v>
      </c>
      <c r="BC18" s="1">
        <f>AX18+BC17</f>
        <v>0</v>
      </c>
      <c r="BD18" s="2">
        <f>BD17/F18</f>
        <v>0.91584158415841588</v>
      </c>
      <c r="BE18" s="1"/>
      <c r="BF18" s="1">
        <f>BA18+BF17</f>
        <v>7</v>
      </c>
      <c r="BG18" s="1">
        <f>BB18+BG17</f>
        <v>47</v>
      </c>
      <c r="BH18" s="1">
        <f>BC18+BH17</f>
        <v>0</v>
      </c>
      <c r="BI18" s="2">
        <f>BI17/F18</f>
        <v>0.91584158415841588</v>
      </c>
      <c r="BJ18" s="1"/>
      <c r="BK18" s="1">
        <f>BF18+BK17</f>
        <v>7</v>
      </c>
      <c r="BL18" s="1">
        <f>BG18+BL17</f>
        <v>47</v>
      </c>
      <c r="BM18" s="1">
        <f>BH18+BM17</f>
        <v>0</v>
      </c>
      <c r="BN18" s="2">
        <f>BN17/F18</f>
        <v>0.91584158415841588</v>
      </c>
      <c r="BO18" s="1"/>
      <c r="BP18" s="1">
        <f>BK18+BP17</f>
        <v>7</v>
      </c>
      <c r="BQ18" s="1">
        <f>BL18+BQ17</f>
        <v>47</v>
      </c>
      <c r="BR18" s="1">
        <f>BM18+BR17</f>
        <v>0</v>
      </c>
      <c r="BS18" s="2">
        <f>BS17/F18</f>
        <v>0.91584158415841588</v>
      </c>
    </row>
  </sheetData>
  <mergeCells count="12">
    <mergeCell ref="AK1:AO1"/>
    <mergeCell ref="M1:P1"/>
    <mergeCell ref="Q1:U1"/>
    <mergeCell ref="V1:Z1"/>
    <mergeCell ref="AA1:AE1"/>
    <mergeCell ref="AF1:AJ1"/>
    <mergeCell ref="BO1:BS1"/>
    <mergeCell ref="AP1:AT1"/>
    <mergeCell ref="AU1:AY1"/>
    <mergeCell ref="AZ1:BD1"/>
    <mergeCell ref="BE1:BI1"/>
    <mergeCell ref="BJ1:BN1"/>
  </mergeCells>
  <phoneticPr fontId="9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3</vt:i4>
      </vt:variant>
    </vt:vector>
  </HeadingPairs>
  <TitlesOfParts>
    <vt:vector size="24" baseType="lpstr">
      <vt:lpstr>A</vt:lpstr>
      <vt:lpstr>C</vt:lpstr>
      <vt:lpstr>D</vt:lpstr>
      <vt:lpstr>E</vt:lpstr>
      <vt:lpstr>F</vt:lpstr>
      <vt:lpstr>G</vt:lpstr>
      <vt:lpstr>H</vt:lpstr>
      <vt:lpstr>I</vt:lpstr>
      <vt:lpstr>K</vt:lpstr>
      <vt:lpstr>L</vt:lpstr>
      <vt:lpstr>M</vt:lpstr>
      <vt:lpstr>N</vt:lpstr>
      <vt:lpstr>O</vt:lpstr>
      <vt:lpstr>P</vt:lpstr>
      <vt:lpstr>S</vt:lpstr>
      <vt:lpstr>T</vt:lpstr>
      <vt:lpstr>V</vt:lpstr>
      <vt:lpstr>W</vt:lpstr>
      <vt:lpstr>Standings</vt:lpstr>
      <vt:lpstr>variables</vt:lpstr>
      <vt:lpstr>Totals</vt:lpstr>
      <vt:lpstr>Standings!Print_Area</vt:lpstr>
      <vt:lpstr>P!Print_Titles</vt:lpstr>
      <vt:lpstr>Totals!Print_Titles</vt:lpstr>
    </vt:vector>
  </TitlesOfParts>
  <Company>KANGA-Rew Software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Jesse E Kitson</dc:creator>
  <cp:lastModifiedBy>Dale Iannello</cp:lastModifiedBy>
  <cp:lastPrinted>2022-09-01T12:52:24Z</cp:lastPrinted>
  <dcterms:created xsi:type="dcterms:W3CDTF">2011-08-17T20:38:33Z</dcterms:created>
  <dcterms:modified xsi:type="dcterms:W3CDTF">2022-12-15T19:56:38Z</dcterms:modified>
</cp:coreProperties>
</file>